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lukek\Downloads\"/>
    </mc:Choice>
  </mc:AlternateContent>
  <xr:revisionPtr revIDLastSave="0" documentId="13_ncr:1_{18CD85CF-0220-41AC-93E2-E85D8060E329}" xr6:coauthVersionLast="47" xr6:coauthVersionMax="47" xr10:uidLastSave="{00000000-0000-0000-0000-000000000000}"/>
  <bookViews>
    <workbookView xWindow="216" yWindow="312" windowWidth="23040" windowHeight="12840" firstSheet="1" activeTab="1" xr2:uid="{00000000-000D-0000-FFFF-FFFF00000000}"/>
  </bookViews>
  <sheets>
    <sheet name="Guide" sheetId="1" r:id="rId1"/>
    <sheet name="1 Implementation Details" sheetId="2" r:id="rId2"/>
    <sheet name="2 Define and Price Ingredients" sheetId="3" r:id="rId3"/>
    <sheet name="3 Outputs - Summary Costs" sheetId="4" r:id="rId4"/>
    <sheet name="3 Outputs - Cost Metrics" sheetId="5" r:id="rId5"/>
    <sheet name="3 Outputs - Cost Planning Scena" sheetId="6" r:id="rId6"/>
    <sheet name="Price Table" sheetId="7" r:id="rId7"/>
    <sheet name="Local Prices" sheetId="8" state="hidden" r:id="rId8"/>
    <sheet name="Effect Sizes" sheetId="9" r:id="rId9"/>
    <sheet name="Drop Downs" sheetId="10" state="hidden" r:id="rId10"/>
    <sheet name="Background Calculations" sheetId="11" r:id="rId11"/>
  </sheets>
  <definedNames>
    <definedName name="_xlnm._FilterDatabase" localSheetId="7" hidden="1">'Local Prices'!$A$2:$Z$534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4" l="1"/>
  <c r="D24" i="4"/>
  <c r="B24" i="4"/>
  <c r="B10" i="2"/>
  <c r="F6" i="3"/>
  <c r="F7" i="3"/>
  <c r="F8" i="3"/>
  <c r="F9" i="3"/>
  <c r="F10" i="3"/>
  <c r="F11" i="3"/>
  <c r="F12" i="3"/>
  <c r="F13" i="3"/>
  <c r="F14" i="3"/>
  <c r="F15" i="3"/>
  <c r="F16" i="3"/>
  <c r="F17" i="3"/>
  <c r="F18" i="3"/>
  <c r="F19" i="3"/>
  <c r="F21" i="3"/>
  <c r="F22" i="3"/>
  <c r="F23" i="3"/>
  <c r="F24" i="3"/>
  <c r="F25" i="3"/>
  <c r="F26" i="3"/>
  <c r="F27" i="3"/>
  <c r="F28" i="3"/>
  <c r="F29" i="3"/>
  <c r="F30" i="3"/>
  <c r="F31" i="3"/>
  <c r="F32" i="3"/>
  <c r="F33" i="3"/>
  <c r="F34" i="3"/>
  <c r="F35" i="3"/>
  <c r="F36" i="3"/>
  <c r="F37" i="3"/>
  <c r="F38" i="3"/>
  <c r="F39" i="3"/>
  <c r="F40" i="3"/>
  <c r="F41" i="3"/>
  <c r="F42" i="3"/>
  <c r="F43" i="3"/>
  <c r="F44" i="3"/>
  <c r="F45" i="3"/>
  <c r="F46" i="3"/>
  <c r="F4" i="3"/>
  <c r="G6" i="3"/>
  <c r="G7" i="3"/>
  <c r="G8" i="3"/>
  <c r="G9" i="3"/>
  <c r="G10" i="3"/>
  <c r="G11" i="3"/>
  <c r="G12" i="3"/>
  <c r="G13" i="3"/>
  <c r="G14" i="3"/>
  <c r="G15" i="3"/>
  <c r="G16" i="3"/>
  <c r="G17" i="3"/>
  <c r="G18" i="3"/>
  <c r="G19" i="3"/>
  <c r="G21" i="3"/>
  <c r="G22" i="3"/>
  <c r="G23" i="3"/>
  <c r="G24" i="3"/>
  <c r="G25" i="3"/>
  <c r="G26" i="3"/>
  <c r="G27" i="3"/>
  <c r="G28" i="3"/>
  <c r="G29" i="3"/>
  <c r="G30" i="3"/>
  <c r="G31" i="3"/>
  <c r="G32" i="3"/>
  <c r="G33" i="3"/>
  <c r="G34" i="3"/>
  <c r="G35" i="3"/>
  <c r="G36" i="3"/>
  <c r="G37" i="3"/>
  <c r="G38" i="3"/>
  <c r="G39" i="3"/>
  <c r="G40" i="3"/>
  <c r="G41" i="3"/>
  <c r="G42" i="3"/>
  <c r="G43" i="3"/>
  <c r="G44" i="3"/>
  <c r="G45" i="3"/>
  <c r="G46" i="3"/>
  <c r="G4" i="3"/>
  <c r="C26" i="2" l="1" a="1"/>
  <c r="C26" i="2" s="1"/>
  <c r="C27" i="2" a="1"/>
  <c r="C27" i="2" s="1"/>
  <c r="C28" i="2" a="1"/>
  <c r="C28" i="2" s="1"/>
  <c r="C29" i="2" a="1"/>
  <c r="C29" i="2" s="1"/>
  <c r="C30" i="2" a="1"/>
  <c r="C30" i="2" s="1"/>
  <c r="C31" i="2" a="1"/>
  <c r="C31" i="2" s="1"/>
  <c r="C32" i="2" a="1"/>
  <c r="C32" i="2" s="1"/>
  <c r="C33" i="2" a="1"/>
  <c r="C33" i="2" s="1"/>
  <c r="C34" i="2" a="1"/>
  <c r="C34" i="2" s="1"/>
  <c r="C35" i="2" a="1"/>
  <c r="C35" i="2" s="1"/>
  <c r="C36" i="2" a="1"/>
  <c r="C36" i="2" s="1"/>
  <c r="C37" i="2" a="1"/>
  <c r="C37" i="2" s="1"/>
  <c r="C25" i="2" a="1"/>
  <c r="C25" i="2" s="1"/>
  <c r="R534" i="8"/>
  <c r="Q534" i="8"/>
  <c r="R533" i="8"/>
  <c r="Q533" i="8"/>
  <c r="R532" i="8"/>
  <c r="Q532" i="8"/>
  <c r="R531" i="8"/>
  <c r="Q531" i="8"/>
  <c r="R530" i="8"/>
  <c r="Q530" i="8"/>
  <c r="R529" i="8"/>
  <c r="Q529" i="8"/>
  <c r="R528" i="8"/>
  <c r="Q528" i="8"/>
  <c r="R527" i="8"/>
  <c r="Q527" i="8"/>
  <c r="R526" i="8"/>
  <c r="Q526" i="8"/>
  <c r="R525" i="8"/>
  <c r="Q525" i="8"/>
  <c r="R524" i="8"/>
  <c r="Q524" i="8"/>
  <c r="R523" i="8"/>
  <c r="Q523" i="8"/>
  <c r="R522" i="8"/>
  <c r="Q522" i="8"/>
  <c r="R521" i="8"/>
  <c r="Q521" i="8"/>
  <c r="R520" i="8"/>
  <c r="Q520" i="8"/>
  <c r="R519" i="8"/>
  <c r="Q519" i="8"/>
  <c r="R518" i="8"/>
  <c r="Q518" i="8"/>
  <c r="R517" i="8"/>
  <c r="Q517" i="8"/>
  <c r="R516" i="8"/>
  <c r="Q516" i="8"/>
  <c r="R515" i="8"/>
  <c r="Q515" i="8"/>
  <c r="R514" i="8"/>
  <c r="Q514" i="8"/>
  <c r="R513" i="8"/>
  <c r="Q513" i="8"/>
  <c r="R512" i="8"/>
  <c r="Q512" i="8"/>
  <c r="R511" i="8"/>
  <c r="Q511" i="8"/>
  <c r="R510" i="8"/>
  <c r="Q510" i="8"/>
  <c r="R509" i="8"/>
  <c r="Q509" i="8"/>
  <c r="R508" i="8"/>
  <c r="Q508" i="8"/>
  <c r="R507" i="8"/>
  <c r="Q507" i="8"/>
  <c r="R506" i="8"/>
  <c r="Q506" i="8"/>
  <c r="R505" i="8"/>
  <c r="Q505" i="8"/>
  <c r="R504" i="8"/>
  <c r="Q504" i="8"/>
  <c r="R503" i="8"/>
  <c r="Q503" i="8"/>
  <c r="R502" i="8"/>
  <c r="Q502" i="8"/>
  <c r="R501" i="8"/>
  <c r="Q501" i="8"/>
  <c r="R500" i="8"/>
  <c r="Q500" i="8"/>
  <c r="R499" i="8"/>
  <c r="Q499" i="8"/>
  <c r="R498" i="8"/>
  <c r="Q498" i="8"/>
  <c r="R497" i="8"/>
  <c r="Q497" i="8"/>
  <c r="R496" i="8"/>
  <c r="Q496" i="8"/>
  <c r="R495" i="8"/>
  <c r="Q495" i="8"/>
  <c r="R494" i="8"/>
  <c r="Q494" i="8"/>
  <c r="R493" i="8"/>
  <c r="Q493" i="8"/>
  <c r="R492" i="8"/>
  <c r="Q492" i="8"/>
  <c r="R491" i="8"/>
  <c r="Q491" i="8"/>
  <c r="R490" i="8"/>
  <c r="Q490" i="8"/>
  <c r="R489" i="8"/>
  <c r="Q489" i="8"/>
  <c r="R488" i="8"/>
  <c r="Q488" i="8"/>
  <c r="R487" i="8"/>
  <c r="Q487" i="8"/>
  <c r="R486" i="8"/>
  <c r="Q486" i="8"/>
  <c r="R485" i="8"/>
  <c r="Q485" i="8"/>
  <c r="R484" i="8"/>
  <c r="Q484" i="8"/>
  <c r="R483" i="8"/>
  <c r="Q483" i="8"/>
  <c r="R482" i="8"/>
  <c r="Q482" i="8"/>
  <c r="R481" i="8"/>
  <c r="Q481" i="8"/>
  <c r="R480" i="8"/>
  <c r="Q480" i="8"/>
  <c r="R479" i="8"/>
  <c r="Q479" i="8"/>
  <c r="R478" i="8"/>
  <c r="Q478" i="8"/>
  <c r="R477" i="8"/>
  <c r="Q477" i="8"/>
  <c r="R476" i="8"/>
  <c r="Q476" i="8"/>
  <c r="R475" i="8"/>
  <c r="Q475" i="8"/>
  <c r="R474" i="8"/>
  <c r="Q474" i="8"/>
  <c r="R473" i="8"/>
  <c r="Q473" i="8"/>
  <c r="R472" i="8"/>
  <c r="Q472" i="8"/>
  <c r="R471" i="8"/>
  <c r="Q471" i="8"/>
  <c r="R470" i="8"/>
  <c r="Q470" i="8"/>
  <c r="R469" i="8"/>
  <c r="Q469" i="8"/>
  <c r="R468" i="8"/>
  <c r="Q468" i="8"/>
  <c r="R467" i="8"/>
  <c r="Q467" i="8"/>
  <c r="R466" i="8"/>
  <c r="Q466" i="8"/>
  <c r="R465" i="8"/>
  <c r="Q465" i="8"/>
  <c r="R464" i="8"/>
  <c r="Q464" i="8"/>
  <c r="R463" i="8"/>
  <c r="Q463" i="8"/>
  <c r="R462" i="8"/>
  <c r="Q462" i="8"/>
  <c r="R461" i="8"/>
  <c r="Q461" i="8"/>
  <c r="R460" i="8"/>
  <c r="Q460" i="8"/>
  <c r="R459" i="8"/>
  <c r="Q459" i="8"/>
  <c r="R458" i="8"/>
  <c r="Q458" i="8"/>
  <c r="R457" i="8"/>
  <c r="Q457" i="8"/>
  <c r="R456" i="8"/>
  <c r="Q456" i="8"/>
  <c r="R455" i="8"/>
  <c r="Q455" i="8"/>
  <c r="R454" i="8"/>
  <c r="Q454" i="8"/>
  <c r="R453" i="8"/>
  <c r="Q453" i="8"/>
  <c r="R452" i="8"/>
  <c r="Q452" i="8"/>
  <c r="R451" i="8"/>
  <c r="Q451" i="8"/>
  <c r="R450" i="8"/>
  <c r="Q450" i="8"/>
  <c r="R449" i="8"/>
  <c r="Q449" i="8"/>
  <c r="R448" i="8"/>
  <c r="Q448" i="8"/>
  <c r="R447" i="8"/>
  <c r="Q447" i="8"/>
  <c r="R446" i="8"/>
  <c r="Q446" i="8"/>
  <c r="R445" i="8"/>
  <c r="Q445" i="8"/>
  <c r="R444" i="8"/>
  <c r="Q444" i="8"/>
  <c r="R443" i="8"/>
  <c r="Q443" i="8"/>
  <c r="R442" i="8"/>
  <c r="Q442" i="8"/>
  <c r="R441" i="8"/>
  <c r="Q441" i="8"/>
  <c r="R440" i="8"/>
  <c r="Q440" i="8"/>
  <c r="R439" i="8"/>
  <c r="Q439" i="8"/>
  <c r="R438" i="8"/>
  <c r="Q438" i="8"/>
  <c r="R437" i="8"/>
  <c r="Q437" i="8"/>
  <c r="R436" i="8"/>
  <c r="Q436" i="8"/>
  <c r="R435" i="8"/>
  <c r="Q435" i="8"/>
  <c r="R434" i="8"/>
  <c r="Q434" i="8"/>
  <c r="R433" i="8"/>
  <c r="Q433" i="8"/>
  <c r="R432" i="8"/>
  <c r="Q432" i="8"/>
  <c r="R431" i="8"/>
  <c r="Q431" i="8"/>
  <c r="R430" i="8"/>
  <c r="Q430" i="8"/>
  <c r="R429" i="8"/>
  <c r="Q429" i="8"/>
  <c r="R428" i="8"/>
  <c r="Q428" i="8"/>
  <c r="R427" i="8"/>
  <c r="Q427" i="8"/>
  <c r="R426" i="8"/>
  <c r="Q426" i="8"/>
  <c r="R425" i="8"/>
  <c r="Q425" i="8"/>
  <c r="R424" i="8"/>
  <c r="Q424" i="8"/>
  <c r="R423" i="8"/>
  <c r="Q423" i="8"/>
  <c r="R422" i="8"/>
  <c r="Q422" i="8"/>
  <c r="R421" i="8"/>
  <c r="Q421" i="8"/>
  <c r="R420" i="8"/>
  <c r="Q420" i="8"/>
  <c r="R419" i="8"/>
  <c r="Q419" i="8"/>
  <c r="R418" i="8"/>
  <c r="Q418" i="8"/>
  <c r="R417" i="8"/>
  <c r="Q417" i="8"/>
  <c r="R416" i="8"/>
  <c r="Q416" i="8"/>
  <c r="R415" i="8"/>
  <c r="Q415" i="8"/>
  <c r="R414" i="8"/>
  <c r="Q414" i="8"/>
  <c r="R413" i="8"/>
  <c r="Q413" i="8"/>
  <c r="R412" i="8"/>
  <c r="Q412" i="8"/>
  <c r="R411" i="8"/>
  <c r="Q411" i="8"/>
  <c r="R410" i="8"/>
  <c r="Q410" i="8"/>
  <c r="R409" i="8"/>
  <c r="Q409" i="8"/>
  <c r="R408" i="8"/>
  <c r="Q408" i="8"/>
  <c r="R407" i="8"/>
  <c r="Q407" i="8"/>
  <c r="R406" i="8"/>
  <c r="Q406" i="8"/>
  <c r="R405" i="8"/>
  <c r="Q405" i="8"/>
  <c r="R404" i="8"/>
  <c r="Q404" i="8"/>
  <c r="R403" i="8"/>
  <c r="Q403" i="8"/>
  <c r="R402" i="8"/>
  <c r="Q402" i="8"/>
  <c r="R401" i="8"/>
  <c r="Q401" i="8"/>
  <c r="R400" i="8"/>
  <c r="Q400" i="8"/>
  <c r="R399" i="8"/>
  <c r="Q399" i="8"/>
  <c r="R398" i="8"/>
  <c r="Q398" i="8"/>
  <c r="R397" i="8"/>
  <c r="Q397" i="8"/>
  <c r="R396" i="8"/>
  <c r="Q396" i="8"/>
  <c r="R395" i="8"/>
  <c r="Q395" i="8"/>
  <c r="R394" i="8"/>
  <c r="Q394" i="8"/>
  <c r="R393" i="8"/>
  <c r="Q393" i="8"/>
  <c r="R392" i="8"/>
  <c r="Q392" i="8"/>
  <c r="R391" i="8"/>
  <c r="Q391" i="8"/>
  <c r="R390" i="8"/>
  <c r="Q390" i="8"/>
  <c r="R389" i="8"/>
  <c r="Q389" i="8"/>
  <c r="R388" i="8"/>
  <c r="Q388" i="8"/>
  <c r="R387" i="8"/>
  <c r="Q387" i="8"/>
  <c r="R386" i="8"/>
  <c r="Q386" i="8"/>
  <c r="R385" i="8"/>
  <c r="Q385" i="8"/>
  <c r="R384" i="8"/>
  <c r="Q384" i="8"/>
  <c r="R383" i="8"/>
  <c r="Q383" i="8"/>
  <c r="R382" i="8"/>
  <c r="Q382" i="8"/>
  <c r="R381" i="8"/>
  <c r="Q381" i="8"/>
  <c r="R380" i="8"/>
  <c r="Q380" i="8"/>
  <c r="R379" i="8"/>
  <c r="Q379" i="8"/>
  <c r="R378" i="8"/>
  <c r="Q378" i="8"/>
  <c r="R377" i="8"/>
  <c r="Q377" i="8"/>
  <c r="R376" i="8"/>
  <c r="Q376" i="8"/>
  <c r="R375" i="8"/>
  <c r="Q375" i="8"/>
  <c r="R374" i="8"/>
  <c r="Q374" i="8"/>
  <c r="R373" i="8"/>
  <c r="Q373" i="8"/>
  <c r="R372" i="8"/>
  <c r="Q372" i="8"/>
  <c r="R371" i="8"/>
  <c r="Q371" i="8"/>
  <c r="R370" i="8"/>
  <c r="Q370" i="8"/>
  <c r="R369" i="8"/>
  <c r="Q369" i="8"/>
  <c r="R368" i="8"/>
  <c r="Q368" i="8"/>
  <c r="R367" i="8"/>
  <c r="Q367" i="8"/>
  <c r="R366" i="8"/>
  <c r="Q366" i="8"/>
  <c r="R365" i="8"/>
  <c r="Q365" i="8"/>
  <c r="R364" i="8"/>
  <c r="Q364" i="8"/>
  <c r="R363" i="8"/>
  <c r="Q363" i="8"/>
  <c r="R362" i="8"/>
  <c r="Q362" i="8"/>
  <c r="R361" i="8"/>
  <c r="Q361" i="8"/>
  <c r="R360" i="8"/>
  <c r="Q360" i="8"/>
  <c r="R359" i="8"/>
  <c r="Q359" i="8"/>
  <c r="R358" i="8"/>
  <c r="Q358" i="8"/>
  <c r="R357" i="8"/>
  <c r="Q357" i="8"/>
  <c r="R356" i="8"/>
  <c r="Q356" i="8"/>
  <c r="R355" i="8"/>
  <c r="Q355" i="8"/>
  <c r="R354" i="8"/>
  <c r="Q354" i="8"/>
  <c r="R353" i="8"/>
  <c r="Q353" i="8"/>
  <c r="R352" i="8"/>
  <c r="Q352" i="8"/>
  <c r="R351" i="8"/>
  <c r="Q351" i="8"/>
  <c r="R350" i="8"/>
  <c r="Q350" i="8"/>
  <c r="R349" i="8"/>
  <c r="Q349" i="8"/>
  <c r="R348" i="8"/>
  <c r="Q348" i="8"/>
  <c r="R347" i="8"/>
  <c r="Q347" i="8"/>
  <c r="R346" i="8"/>
  <c r="Q346" i="8"/>
  <c r="R345" i="8"/>
  <c r="Q345" i="8"/>
  <c r="R344" i="8"/>
  <c r="Q344" i="8"/>
  <c r="R343" i="8"/>
  <c r="Q343" i="8"/>
  <c r="R342" i="8"/>
  <c r="Q342" i="8"/>
  <c r="R341" i="8"/>
  <c r="Q341" i="8"/>
  <c r="R340" i="8"/>
  <c r="Q340" i="8"/>
  <c r="R339" i="8"/>
  <c r="Q339" i="8"/>
  <c r="R338" i="8"/>
  <c r="Q338" i="8"/>
  <c r="R337" i="8"/>
  <c r="Q337" i="8"/>
  <c r="R336" i="8"/>
  <c r="Q336" i="8"/>
  <c r="R335" i="8"/>
  <c r="Q335" i="8"/>
  <c r="R334" i="8"/>
  <c r="Q334" i="8"/>
  <c r="R333" i="8"/>
  <c r="Q333" i="8"/>
  <c r="R332" i="8"/>
  <c r="Q332" i="8"/>
  <c r="R331" i="8"/>
  <c r="Q331" i="8"/>
  <c r="R330" i="8"/>
  <c r="Q330" i="8"/>
  <c r="R329" i="8"/>
  <c r="Q329" i="8"/>
  <c r="R328" i="8"/>
  <c r="Q328" i="8"/>
  <c r="R327" i="8"/>
  <c r="Q327" i="8"/>
  <c r="R326" i="8"/>
  <c r="Q326" i="8"/>
  <c r="R325" i="8"/>
  <c r="Q325" i="8"/>
  <c r="R324" i="8"/>
  <c r="Q324" i="8"/>
  <c r="R323" i="8"/>
  <c r="Q323" i="8"/>
  <c r="R322" i="8"/>
  <c r="Q322" i="8"/>
  <c r="R321" i="8"/>
  <c r="Q321" i="8"/>
  <c r="R320" i="8"/>
  <c r="Q320" i="8"/>
  <c r="R319" i="8"/>
  <c r="Q319" i="8"/>
  <c r="R318" i="8"/>
  <c r="Q318" i="8"/>
  <c r="R317" i="8"/>
  <c r="Q317" i="8"/>
  <c r="R316" i="8"/>
  <c r="Q316" i="8"/>
  <c r="R315" i="8"/>
  <c r="Q315" i="8"/>
  <c r="R314" i="8"/>
  <c r="Q314" i="8"/>
  <c r="R313" i="8"/>
  <c r="Q313" i="8"/>
  <c r="R312" i="8"/>
  <c r="Q312" i="8"/>
  <c r="R311" i="8"/>
  <c r="Q311" i="8"/>
  <c r="R310" i="8"/>
  <c r="Q310" i="8"/>
  <c r="R309" i="8"/>
  <c r="Q309" i="8"/>
  <c r="R308" i="8"/>
  <c r="Q308" i="8"/>
  <c r="R307" i="8"/>
  <c r="Q307" i="8"/>
  <c r="R306" i="8"/>
  <c r="Q306" i="8"/>
  <c r="R305" i="8"/>
  <c r="Q305" i="8"/>
  <c r="R304" i="8"/>
  <c r="Q304" i="8"/>
  <c r="R303" i="8"/>
  <c r="Q303" i="8"/>
  <c r="R302" i="8"/>
  <c r="Q302" i="8"/>
  <c r="R301" i="8"/>
  <c r="Q301" i="8"/>
  <c r="R300" i="8"/>
  <c r="Q300" i="8"/>
  <c r="R299" i="8"/>
  <c r="Q299" i="8"/>
  <c r="R298" i="8"/>
  <c r="Q298" i="8"/>
  <c r="R297" i="8"/>
  <c r="Q297" i="8"/>
  <c r="R296" i="8"/>
  <c r="Q296" i="8"/>
  <c r="R295" i="8"/>
  <c r="Q295" i="8"/>
  <c r="R294" i="8"/>
  <c r="Q294" i="8"/>
  <c r="R293" i="8"/>
  <c r="Q293" i="8"/>
  <c r="R292" i="8"/>
  <c r="Q292" i="8"/>
  <c r="R291" i="8"/>
  <c r="Q291" i="8"/>
  <c r="R290" i="8"/>
  <c r="Q290" i="8"/>
  <c r="R289" i="8"/>
  <c r="Q289" i="8"/>
  <c r="R288" i="8"/>
  <c r="Q288" i="8"/>
  <c r="R287" i="8"/>
  <c r="Q287" i="8"/>
  <c r="R286" i="8"/>
  <c r="Q286" i="8"/>
  <c r="R285" i="8"/>
  <c r="Q285" i="8"/>
  <c r="R284" i="8"/>
  <c r="Q284" i="8"/>
  <c r="R283" i="8"/>
  <c r="Q283" i="8"/>
  <c r="R282" i="8"/>
  <c r="Q282" i="8"/>
  <c r="R281" i="8"/>
  <c r="Q281" i="8"/>
  <c r="R280" i="8"/>
  <c r="Q280" i="8"/>
  <c r="R279" i="8"/>
  <c r="Q279" i="8"/>
  <c r="R278" i="8"/>
  <c r="Q278" i="8"/>
  <c r="R277" i="8"/>
  <c r="Q277" i="8"/>
  <c r="R276" i="8"/>
  <c r="Q276" i="8"/>
  <c r="R275" i="8"/>
  <c r="Q275" i="8"/>
  <c r="R274" i="8"/>
  <c r="Q274" i="8"/>
  <c r="R273" i="8"/>
  <c r="Q273" i="8"/>
  <c r="R272" i="8"/>
  <c r="Q272" i="8"/>
  <c r="R271" i="8"/>
  <c r="Q271" i="8"/>
  <c r="R270" i="8"/>
  <c r="Q270" i="8"/>
  <c r="R269" i="8"/>
  <c r="Q269" i="8"/>
  <c r="R268" i="8"/>
  <c r="Q268" i="8"/>
  <c r="R267" i="8"/>
  <c r="Q267" i="8"/>
  <c r="R266" i="8"/>
  <c r="Q266" i="8"/>
  <c r="R265" i="8"/>
  <c r="Q265" i="8"/>
  <c r="R264" i="8"/>
  <c r="Q264" i="8"/>
  <c r="R263" i="8"/>
  <c r="Q263" i="8"/>
  <c r="R262" i="8"/>
  <c r="Q262" i="8"/>
  <c r="R261" i="8"/>
  <c r="Q261" i="8"/>
  <c r="R260" i="8"/>
  <c r="Q260" i="8"/>
  <c r="R259" i="8"/>
  <c r="Q259" i="8"/>
  <c r="R258" i="8"/>
  <c r="Q258" i="8"/>
  <c r="R257" i="8"/>
  <c r="Q257" i="8"/>
  <c r="R256" i="8"/>
  <c r="Q256" i="8"/>
  <c r="R255" i="8"/>
  <c r="Q255" i="8"/>
  <c r="R254" i="8"/>
  <c r="Q254" i="8"/>
  <c r="R253" i="8"/>
  <c r="Q253" i="8"/>
  <c r="R252" i="8"/>
  <c r="Q252" i="8"/>
  <c r="R251" i="8"/>
  <c r="Q251" i="8"/>
  <c r="R250" i="8"/>
  <c r="Q250" i="8"/>
  <c r="R249" i="8"/>
  <c r="Q249" i="8"/>
  <c r="R248" i="8"/>
  <c r="Q248" i="8"/>
  <c r="R247" i="8"/>
  <c r="Q247" i="8"/>
  <c r="R246" i="8"/>
  <c r="Q246" i="8"/>
  <c r="R245" i="8"/>
  <c r="Q245" i="8"/>
  <c r="R244" i="8"/>
  <c r="Q244" i="8"/>
  <c r="R243" i="8"/>
  <c r="Q243" i="8"/>
  <c r="R242" i="8"/>
  <c r="Q242" i="8"/>
  <c r="R241" i="8"/>
  <c r="Q241" i="8"/>
  <c r="R240" i="8"/>
  <c r="Q240" i="8"/>
  <c r="R239" i="8"/>
  <c r="Q239" i="8"/>
  <c r="R238" i="8"/>
  <c r="Q238" i="8"/>
  <c r="R237" i="8"/>
  <c r="Q237" i="8"/>
  <c r="R236" i="8"/>
  <c r="Q236" i="8"/>
  <c r="R235" i="8"/>
  <c r="Q235" i="8"/>
  <c r="R234" i="8"/>
  <c r="Q234" i="8"/>
  <c r="R233" i="8"/>
  <c r="Q233" i="8"/>
  <c r="R232" i="8"/>
  <c r="Q232" i="8"/>
  <c r="R231" i="8"/>
  <c r="Q231" i="8"/>
  <c r="R230" i="8"/>
  <c r="Q230" i="8"/>
  <c r="R229" i="8"/>
  <c r="Q229" i="8"/>
  <c r="R228" i="8"/>
  <c r="Q228" i="8"/>
  <c r="R227" i="8"/>
  <c r="Q227" i="8"/>
  <c r="R226" i="8"/>
  <c r="Q226" i="8"/>
  <c r="R225" i="8"/>
  <c r="Q225" i="8"/>
  <c r="R224" i="8"/>
  <c r="Q224" i="8"/>
  <c r="R223" i="8"/>
  <c r="Q223" i="8"/>
  <c r="R222" i="8"/>
  <c r="Q222" i="8"/>
  <c r="R221" i="8"/>
  <c r="Q221" i="8"/>
  <c r="R220" i="8"/>
  <c r="Q220" i="8"/>
  <c r="R219" i="8"/>
  <c r="Q219" i="8"/>
  <c r="R218" i="8"/>
  <c r="Q218" i="8"/>
  <c r="R217" i="8"/>
  <c r="Q217" i="8"/>
  <c r="R216" i="8"/>
  <c r="Q216" i="8"/>
  <c r="R215" i="8"/>
  <c r="Q215" i="8"/>
  <c r="R214" i="8"/>
  <c r="Q214" i="8"/>
  <c r="R213" i="8"/>
  <c r="Q213" i="8"/>
  <c r="R212" i="8"/>
  <c r="Q212" i="8"/>
  <c r="R211" i="8"/>
  <c r="Q211" i="8"/>
  <c r="R210" i="8"/>
  <c r="Q210" i="8"/>
  <c r="R209" i="8"/>
  <c r="Q209" i="8"/>
  <c r="R208" i="8"/>
  <c r="Q208" i="8"/>
  <c r="R207" i="8"/>
  <c r="Q207" i="8"/>
  <c r="R206" i="8"/>
  <c r="Q206" i="8"/>
  <c r="R205" i="8"/>
  <c r="Q205" i="8"/>
  <c r="R204" i="8"/>
  <c r="Q204" i="8"/>
  <c r="R203" i="8"/>
  <c r="Q203" i="8"/>
  <c r="R202" i="8"/>
  <c r="Q202" i="8"/>
  <c r="R201" i="8"/>
  <c r="Q201" i="8"/>
  <c r="R200" i="8"/>
  <c r="Q200" i="8"/>
  <c r="R199" i="8"/>
  <c r="Q199" i="8"/>
  <c r="R198" i="8"/>
  <c r="Q198" i="8"/>
  <c r="R197" i="8"/>
  <c r="Q197" i="8"/>
  <c r="R196" i="8"/>
  <c r="Q196" i="8"/>
  <c r="R195" i="8"/>
  <c r="Q195" i="8"/>
  <c r="R194" i="8"/>
  <c r="Q194" i="8"/>
  <c r="R193" i="8"/>
  <c r="Q193" i="8"/>
  <c r="R192" i="8"/>
  <c r="Q192" i="8"/>
  <c r="R191" i="8"/>
  <c r="Q191" i="8"/>
  <c r="R190" i="8"/>
  <c r="Q190" i="8"/>
  <c r="R189" i="8"/>
  <c r="Q189" i="8"/>
  <c r="R188" i="8"/>
  <c r="Q188" i="8"/>
  <c r="R187" i="8"/>
  <c r="Q187" i="8"/>
  <c r="R186" i="8"/>
  <c r="Q186" i="8"/>
  <c r="R185" i="8"/>
  <c r="Q185" i="8"/>
  <c r="R184" i="8"/>
  <c r="Q184" i="8"/>
  <c r="R183" i="8"/>
  <c r="Q183" i="8"/>
  <c r="R182" i="8"/>
  <c r="Q182" i="8"/>
  <c r="R181" i="8"/>
  <c r="Q181" i="8"/>
  <c r="R180" i="8"/>
  <c r="Q180" i="8"/>
  <c r="R179" i="8"/>
  <c r="Q179" i="8"/>
  <c r="R178" i="8"/>
  <c r="Q178" i="8"/>
  <c r="R177" i="8"/>
  <c r="Q177" i="8"/>
  <c r="R176" i="8"/>
  <c r="Q176" i="8"/>
  <c r="R175" i="8"/>
  <c r="Q175" i="8"/>
  <c r="R174" i="8"/>
  <c r="Q174" i="8"/>
  <c r="R173" i="8"/>
  <c r="Q173" i="8"/>
  <c r="R172" i="8"/>
  <c r="Q172" i="8"/>
  <c r="R171" i="8"/>
  <c r="Q171" i="8"/>
  <c r="R170" i="8"/>
  <c r="Q170" i="8"/>
  <c r="R169" i="8"/>
  <c r="Q169" i="8"/>
  <c r="R168" i="8"/>
  <c r="Q168" i="8"/>
  <c r="R167" i="8"/>
  <c r="Q167" i="8"/>
  <c r="R166" i="8"/>
  <c r="Q166" i="8"/>
  <c r="R165" i="8"/>
  <c r="Q165" i="8"/>
  <c r="R164" i="8"/>
  <c r="Q164" i="8"/>
  <c r="R163" i="8"/>
  <c r="Q163" i="8"/>
  <c r="R162" i="8"/>
  <c r="Q162" i="8"/>
  <c r="R161" i="8"/>
  <c r="Q161" i="8"/>
  <c r="R160" i="8"/>
  <c r="Q160" i="8"/>
  <c r="R159" i="8"/>
  <c r="Q159" i="8"/>
  <c r="R158" i="8"/>
  <c r="Q158" i="8"/>
  <c r="R157" i="8"/>
  <c r="Q157" i="8"/>
  <c r="R156" i="8"/>
  <c r="Q156" i="8"/>
  <c r="R155" i="8"/>
  <c r="Q155" i="8"/>
  <c r="R154" i="8"/>
  <c r="Q154" i="8"/>
  <c r="R153" i="8"/>
  <c r="Q153" i="8"/>
  <c r="R152" i="8"/>
  <c r="Q152" i="8"/>
  <c r="R151" i="8"/>
  <c r="Q151" i="8"/>
  <c r="R150" i="8"/>
  <c r="Q150" i="8"/>
  <c r="R149" i="8"/>
  <c r="Q149" i="8"/>
  <c r="R148" i="8"/>
  <c r="Q148" i="8"/>
  <c r="R147" i="8"/>
  <c r="Q147" i="8"/>
  <c r="R146" i="8"/>
  <c r="Q146" i="8"/>
  <c r="R145" i="8"/>
  <c r="Q145" i="8"/>
  <c r="R144" i="8"/>
  <c r="Q144" i="8"/>
  <c r="R143" i="8"/>
  <c r="Q143" i="8"/>
  <c r="R142" i="8"/>
  <c r="Q142" i="8"/>
  <c r="R141" i="8"/>
  <c r="Q141" i="8"/>
  <c r="R140" i="8"/>
  <c r="Q140" i="8"/>
  <c r="R139" i="8"/>
  <c r="Q139" i="8"/>
  <c r="R138" i="8"/>
  <c r="Q138" i="8"/>
  <c r="R137" i="8"/>
  <c r="Q137" i="8"/>
  <c r="R136" i="8"/>
  <c r="Q136" i="8"/>
  <c r="R135" i="8"/>
  <c r="Q135" i="8"/>
  <c r="R134" i="8"/>
  <c r="Q134" i="8"/>
  <c r="R133" i="8"/>
  <c r="Q133" i="8"/>
  <c r="R132" i="8"/>
  <c r="Q132" i="8"/>
  <c r="R131" i="8"/>
  <c r="Q131" i="8"/>
  <c r="R130" i="8"/>
  <c r="Q130" i="8"/>
  <c r="R129" i="8"/>
  <c r="Q129" i="8"/>
  <c r="R128" i="8"/>
  <c r="Q128" i="8"/>
  <c r="R127" i="8"/>
  <c r="Q127" i="8"/>
  <c r="R126" i="8"/>
  <c r="Q126" i="8"/>
  <c r="R125" i="8"/>
  <c r="Q125" i="8"/>
  <c r="R124" i="8"/>
  <c r="Q124" i="8"/>
  <c r="R123" i="8"/>
  <c r="Q123" i="8"/>
  <c r="R122" i="8"/>
  <c r="Q122" i="8"/>
  <c r="R121" i="8"/>
  <c r="Q121" i="8"/>
  <c r="R120" i="8"/>
  <c r="Q120" i="8"/>
  <c r="R119" i="8"/>
  <c r="Q119" i="8"/>
  <c r="R118" i="8"/>
  <c r="Q118" i="8"/>
  <c r="R117" i="8"/>
  <c r="Q117" i="8"/>
  <c r="R116" i="8"/>
  <c r="Q116" i="8"/>
  <c r="R115" i="8"/>
  <c r="Q115" i="8"/>
  <c r="R114" i="8"/>
  <c r="Q114" i="8"/>
  <c r="R113" i="8"/>
  <c r="Q113" i="8"/>
  <c r="R112" i="8"/>
  <c r="Q112" i="8"/>
  <c r="R111" i="8"/>
  <c r="Q111" i="8"/>
  <c r="R110" i="8"/>
  <c r="Q110" i="8"/>
  <c r="R109" i="8"/>
  <c r="Q109" i="8"/>
  <c r="R108" i="8"/>
  <c r="Q108" i="8"/>
  <c r="R107" i="8"/>
  <c r="Q107" i="8"/>
  <c r="R106" i="8"/>
  <c r="Q106" i="8"/>
  <c r="R105" i="8"/>
  <c r="Q105" i="8"/>
  <c r="R104" i="8"/>
  <c r="Q104" i="8"/>
  <c r="R103" i="8"/>
  <c r="Q103" i="8"/>
  <c r="R102" i="8"/>
  <c r="Q102" i="8"/>
  <c r="R101" i="8"/>
  <c r="Q101" i="8"/>
  <c r="R100" i="8"/>
  <c r="Q100" i="8"/>
  <c r="R99" i="8"/>
  <c r="Q99" i="8"/>
  <c r="R98" i="8"/>
  <c r="Q98" i="8"/>
  <c r="R97" i="8"/>
  <c r="Q97" i="8"/>
  <c r="R96" i="8"/>
  <c r="Q96" i="8"/>
  <c r="R95" i="8"/>
  <c r="Q95" i="8"/>
  <c r="R94" i="8"/>
  <c r="Q94" i="8"/>
  <c r="R93" i="8"/>
  <c r="Q93" i="8"/>
  <c r="R92" i="8"/>
  <c r="Q92" i="8"/>
  <c r="R91" i="8"/>
  <c r="Q91" i="8"/>
  <c r="R90" i="8"/>
  <c r="Q90" i="8"/>
  <c r="R89" i="8"/>
  <c r="Q89" i="8"/>
  <c r="R88" i="8"/>
  <c r="Q88" i="8"/>
  <c r="R87" i="8"/>
  <c r="Q87" i="8"/>
  <c r="R86" i="8"/>
  <c r="Q86" i="8"/>
  <c r="R85" i="8"/>
  <c r="Q85" i="8"/>
  <c r="R84" i="8"/>
  <c r="Q84" i="8"/>
  <c r="R83" i="8"/>
  <c r="Q83" i="8"/>
  <c r="R82" i="8"/>
  <c r="Q82" i="8"/>
  <c r="R81" i="8"/>
  <c r="Q81" i="8"/>
  <c r="R80" i="8"/>
  <c r="Q80" i="8"/>
  <c r="R79" i="8"/>
  <c r="Q79" i="8"/>
  <c r="R78" i="8"/>
  <c r="Q78" i="8"/>
  <c r="R77" i="8"/>
  <c r="Q77" i="8"/>
  <c r="R76" i="8"/>
  <c r="Q76" i="8"/>
  <c r="R75" i="8"/>
  <c r="Q75" i="8"/>
  <c r="R74" i="8"/>
  <c r="Q74" i="8"/>
  <c r="R73" i="8"/>
  <c r="Q73" i="8"/>
  <c r="R72" i="8"/>
  <c r="Q72" i="8"/>
  <c r="R71" i="8"/>
  <c r="Q71" i="8"/>
  <c r="R70" i="8"/>
  <c r="Q70" i="8"/>
  <c r="R69" i="8"/>
  <c r="Q69" i="8"/>
  <c r="R68" i="8"/>
  <c r="Q68" i="8"/>
  <c r="R67" i="8"/>
  <c r="Q67" i="8"/>
  <c r="R66" i="8"/>
  <c r="Q66" i="8"/>
  <c r="R65" i="8"/>
  <c r="Q65" i="8"/>
  <c r="R64" i="8"/>
  <c r="Q64" i="8"/>
  <c r="R63" i="8"/>
  <c r="Q63" i="8"/>
  <c r="R62" i="8"/>
  <c r="Q62" i="8"/>
  <c r="R61" i="8"/>
  <c r="Q61" i="8"/>
  <c r="R60" i="8"/>
  <c r="Q60" i="8"/>
  <c r="R59" i="8"/>
  <c r="Q59" i="8"/>
  <c r="R58" i="8"/>
  <c r="Q58" i="8"/>
  <c r="R57" i="8"/>
  <c r="Q57" i="8"/>
  <c r="R56" i="8"/>
  <c r="Q56" i="8"/>
  <c r="R55" i="8"/>
  <c r="Q55" i="8"/>
  <c r="R54" i="8"/>
  <c r="Q54" i="8"/>
  <c r="R53" i="8"/>
  <c r="Q53" i="8"/>
  <c r="R52" i="8"/>
  <c r="Q52" i="8"/>
  <c r="R51" i="8"/>
  <c r="Q51" i="8"/>
  <c r="R50" i="8"/>
  <c r="Q50" i="8"/>
  <c r="R49" i="8"/>
  <c r="Q49" i="8"/>
  <c r="R48" i="8"/>
  <c r="Q48" i="8"/>
  <c r="R47" i="8"/>
  <c r="Q47" i="8"/>
  <c r="R46" i="8"/>
  <c r="Q46" i="8"/>
  <c r="R45" i="8"/>
  <c r="Q45" i="8"/>
  <c r="R44" i="8"/>
  <c r="Q44" i="8"/>
  <c r="R43" i="8"/>
  <c r="Q43" i="8"/>
  <c r="R42" i="8"/>
  <c r="Q42" i="8"/>
  <c r="R41" i="8"/>
  <c r="Q41" i="8"/>
  <c r="R40" i="8"/>
  <c r="Q40" i="8"/>
  <c r="R39" i="8"/>
  <c r="Q39" i="8"/>
  <c r="R38" i="8"/>
  <c r="Q38" i="8"/>
  <c r="R37" i="8"/>
  <c r="Q37" i="8"/>
  <c r="R36" i="8"/>
  <c r="Q36" i="8"/>
  <c r="R35" i="8"/>
  <c r="Q35" i="8"/>
  <c r="R34" i="8"/>
  <c r="Q34" i="8"/>
  <c r="R33" i="8"/>
  <c r="Q33" i="8"/>
  <c r="R32" i="8"/>
  <c r="Q32" i="8"/>
  <c r="R31" i="8"/>
  <c r="Q31" i="8"/>
  <c r="R30" i="8"/>
  <c r="Q30" i="8"/>
  <c r="R29" i="8"/>
  <c r="Q29" i="8"/>
  <c r="R28" i="8"/>
  <c r="Q28" i="8"/>
  <c r="R27" i="8"/>
  <c r="Q27" i="8"/>
  <c r="R26" i="8"/>
  <c r="Q26" i="8"/>
  <c r="R25" i="8"/>
  <c r="Q25" i="8"/>
  <c r="R24" i="8"/>
  <c r="Q24" i="8"/>
  <c r="R23" i="8"/>
  <c r="Q23" i="8"/>
  <c r="R22" i="8"/>
  <c r="Q22" i="8"/>
  <c r="R21" i="8"/>
  <c r="Q21" i="8"/>
  <c r="R20" i="8"/>
  <c r="Q20" i="8"/>
  <c r="R19" i="8"/>
  <c r="Q19" i="8"/>
  <c r="R18" i="8"/>
  <c r="Q18" i="8"/>
  <c r="R17" i="8"/>
  <c r="Q17" i="8"/>
  <c r="R16" i="8"/>
  <c r="Q16" i="8"/>
  <c r="R15" i="8"/>
  <c r="Q15" i="8"/>
  <c r="R14" i="8"/>
  <c r="Q14" i="8"/>
  <c r="R13" i="8"/>
  <c r="Q13" i="8"/>
  <c r="R12" i="8"/>
  <c r="Q12" i="8"/>
  <c r="R11" i="8"/>
  <c r="Q11" i="8"/>
  <c r="R10" i="8"/>
  <c r="Q10" i="8"/>
  <c r="R9" i="8"/>
  <c r="Q9" i="8"/>
  <c r="R8" i="8"/>
  <c r="Q8" i="8"/>
  <c r="R7" i="8"/>
  <c r="Q7" i="8"/>
  <c r="R6" i="8"/>
  <c r="Q6" i="8"/>
  <c r="R5" i="8"/>
  <c r="Q5" i="8"/>
  <c r="R4" i="8"/>
  <c r="Q4" i="8"/>
  <c r="R3" i="8"/>
  <c r="Q3" i="8"/>
  <c r="B4" i="7"/>
  <c r="B3" i="7"/>
  <c r="A6" i="6"/>
  <c r="N20" i="11" s="1"/>
  <c r="A5" i="6"/>
  <c r="N7" i="11" s="1"/>
  <c r="A4" i="6"/>
  <c r="N15" i="11" s="1"/>
  <c r="R46" i="3"/>
  <c r="Q46" i="3"/>
  <c r="P46" i="3"/>
  <c r="M46" i="3"/>
  <c r="N46" i="3" s="1"/>
  <c r="K46" i="3"/>
  <c r="L46" i="3" s="1"/>
  <c r="I46" i="3"/>
  <c r="J46" i="3" s="1"/>
  <c r="R45" i="3"/>
  <c r="Q45" i="3"/>
  <c r="P45" i="3"/>
  <c r="M45" i="3"/>
  <c r="N45" i="3" s="1"/>
  <c r="K45" i="3"/>
  <c r="L45" i="3" s="1"/>
  <c r="I45" i="3"/>
  <c r="J45" i="3" s="1"/>
  <c r="R44" i="3"/>
  <c r="Q44" i="3"/>
  <c r="P44" i="3"/>
  <c r="M44" i="3"/>
  <c r="N44" i="3" s="1"/>
  <c r="K44" i="3"/>
  <c r="L44" i="3" s="1"/>
  <c r="I44" i="3"/>
  <c r="J44" i="3" s="1"/>
  <c r="R43" i="3"/>
  <c r="Q43" i="3"/>
  <c r="P43" i="3"/>
  <c r="M43" i="3"/>
  <c r="N43" i="3" s="1"/>
  <c r="K43" i="3"/>
  <c r="L43" i="3" s="1"/>
  <c r="I43" i="3"/>
  <c r="J43" i="3" s="1"/>
  <c r="R42" i="3"/>
  <c r="Q42" i="3"/>
  <c r="P42" i="3"/>
  <c r="M42" i="3"/>
  <c r="N42" i="3" s="1"/>
  <c r="K42" i="3"/>
  <c r="L42" i="3" s="1"/>
  <c r="I42" i="3"/>
  <c r="J42" i="3" s="1"/>
  <c r="M41" i="3"/>
  <c r="N41" i="3" s="1"/>
  <c r="K41" i="3"/>
  <c r="L41" i="3" s="1"/>
  <c r="I41" i="3"/>
  <c r="J41" i="3" s="1"/>
  <c r="R40" i="3"/>
  <c r="Q40" i="3"/>
  <c r="P40" i="3"/>
  <c r="M40" i="3"/>
  <c r="N40" i="3" s="1"/>
  <c r="K40" i="3"/>
  <c r="L40" i="3" s="1"/>
  <c r="I40" i="3"/>
  <c r="J40" i="3" s="1"/>
  <c r="R39" i="3"/>
  <c r="Q39" i="3"/>
  <c r="P39" i="3"/>
  <c r="M39" i="3"/>
  <c r="N39" i="3" s="1"/>
  <c r="K39" i="3"/>
  <c r="L39" i="3" s="1"/>
  <c r="I39" i="3"/>
  <c r="J39" i="3" s="1"/>
  <c r="M38" i="3"/>
  <c r="N38" i="3" s="1"/>
  <c r="R38" i="3" s="1"/>
  <c r="K38" i="3"/>
  <c r="L38" i="3" s="1"/>
  <c r="Q38" i="3" s="1"/>
  <c r="I38" i="3"/>
  <c r="J38" i="3" s="1"/>
  <c r="P38" i="3" s="1"/>
  <c r="M37" i="3"/>
  <c r="N37" i="3" s="1"/>
  <c r="R37" i="3" s="1"/>
  <c r="K37" i="3"/>
  <c r="L37" i="3" s="1"/>
  <c r="Q37" i="3" s="1"/>
  <c r="I37" i="3"/>
  <c r="J37" i="3" s="1"/>
  <c r="P37" i="3" s="1"/>
  <c r="M36" i="3"/>
  <c r="N36" i="3" s="1"/>
  <c r="R36" i="3" s="1"/>
  <c r="K36" i="3"/>
  <c r="L36" i="3" s="1"/>
  <c r="Q36" i="3" s="1"/>
  <c r="I36" i="3"/>
  <c r="J36" i="3" s="1"/>
  <c r="P36" i="3" s="1"/>
  <c r="M35" i="3"/>
  <c r="N35" i="3" s="1"/>
  <c r="K35" i="3"/>
  <c r="L35" i="3" s="1"/>
  <c r="I35" i="3"/>
  <c r="J35" i="3" s="1"/>
  <c r="R34" i="3"/>
  <c r="Q34" i="3"/>
  <c r="P34" i="3"/>
  <c r="M34" i="3"/>
  <c r="N34" i="3" s="1"/>
  <c r="K34" i="3"/>
  <c r="L34" i="3" s="1"/>
  <c r="I34" i="3"/>
  <c r="J34" i="3" s="1"/>
  <c r="R33" i="3"/>
  <c r="Q33" i="3"/>
  <c r="P33" i="3"/>
  <c r="M33" i="3"/>
  <c r="N33" i="3" s="1"/>
  <c r="K33" i="3"/>
  <c r="L33" i="3" s="1"/>
  <c r="I33" i="3"/>
  <c r="J33" i="3" s="1"/>
  <c r="M32" i="3"/>
  <c r="N32" i="3" s="1"/>
  <c r="R32" i="3" s="1"/>
  <c r="K32" i="3"/>
  <c r="L32" i="3" s="1"/>
  <c r="Q32" i="3" s="1"/>
  <c r="I32" i="3"/>
  <c r="J32" i="3" s="1"/>
  <c r="P32" i="3" s="1"/>
  <c r="R31" i="3"/>
  <c r="Q31" i="3"/>
  <c r="P31" i="3"/>
  <c r="M31" i="3"/>
  <c r="N31" i="3" s="1"/>
  <c r="K31" i="3"/>
  <c r="L31" i="3" s="1"/>
  <c r="I31" i="3"/>
  <c r="J31" i="3" s="1"/>
  <c r="R30" i="3"/>
  <c r="Q30" i="3"/>
  <c r="P30" i="3"/>
  <c r="M30" i="3"/>
  <c r="N30" i="3" s="1"/>
  <c r="K30" i="3"/>
  <c r="L30" i="3" s="1"/>
  <c r="I30" i="3"/>
  <c r="J30" i="3" s="1"/>
  <c r="R29" i="3"/>
  <c r="Q29" i="3"/>
  <c r="P29" i="3"/>
  <c r="M29" i="3"/>
  <c r="N29" i="3" s="1"/>
  <c r="K29" i="3"/>
  <c r="L29" i="3" s="1"/>
  <c r="I29" i="3"/>
  <c r="J29" i="3" s="1"/>
  <c r="R28" i="3"/>
  <c r="Q28" i="3"/>
  <c r="P28" i="3"/>
  <c r="M28" i="3"/>
  <c r="N28" i="3" s="1"/>
  <c r="K28" i="3"/>
  <c r="L28" i="3" s="1"/>
  <c r="I28" i="3"/>
  <c r="J28" i="3" s="1"/>
  <c r="R27" i="3"/>
  <c r="Q27" i="3"/>
  <c r="P27" i="3"/>
  <c r="M27" i="3"/>
  <c r="N27" i="3" s="1"/>
  <c r="K27" i="3"/>
  <c r="L27" i="3" s="1"/>
  <c r="I27" i="3"/>
  <c r="J27" i="3" s="1"/>
  <c r="R26" i="3"/>
  <c r="Q26" i="3"/>
  <c r="P26" i="3"/>
  <c r="M26" i="3"/>
  <c r="N26" i="3" s="1"/>
  <c r="K26" i="3"/>
  <c r="L26" i="3" s="1"/>
  <c r="I26" i="3"/>
  <c r="J26" i="3" s="1"/>
  <c r="R25" i="3"/>
  <c r="Q25" i="3"/>
  <c r="P25" i="3"/>
  <c r="M25" i="3"/>
  <c r="N25" i="3" s="1"/>
  <c r="K25" i="3"/>
  <c r="L25" i="3" s="1"/>
  <c r="I25" i="3"/>
  <c r="J25" i="3" s="1"/>
  <c r="R24" i="3"/>
  <c r="Q24" i="3"/>
  <c r="P24" i="3"/>
  <c r="M24" i="3"/>
  <c r="N24" i="3" s="1"/>
  <c r="K24" i="3"/>
  <c r="L24" i="3" s="1"/>
  <c r="I24" i="3"/>
  <c r="J24" i="3" s="1"/>
  <c r="R23" i="3"/>
  <c r="Q23" i="3"/>
  <c r="P23" i="3"/>
  <c r="M23" i="3"/>
  <c r="N23" i="3" s="1"/>
  <c r="K23" i="3"/>
  <c r="L23" i="3" s="1"/>
  <c r="I23" i="3"/>
  <c r="J23" i="3" s="1"/>
  <c r="M22" i="3"/>
  <c r="N22" i="3" s="1"/>
  <c r="R22" i="3" s="1"/>
  <c r="K22" i="3"/>
  <c r="L22" i="3" s="1"/>
  <c r="Q22" i="3" s="1"/>
  <c r="I22" i="3"/>
  <c r="J22" i="3" s="1"/>
  <c r="P22" i="3" s="1"/>
  <c r="R21" i="3"/>
  <c r="Q21" i="3"/>
  <c r="P21" i="3"/>
  <c r="M21" i="3"/>
  <c r="N21" i="3" s="1"/>
  <c r="K21" i="3"/>
  <c r="L21" i="3" s="1"/>
  <c r="I21" i="3"/>
  <c r="J21" i="3" s="1"/>
  <c r="R20" i="3"/>
  <c r="Q20" i="3"/>
  <c r="P20" i="3"/>
  <c r="M20" i="3"/>
  <c r="N20" i="3" s="1"/>
  <c r="M19" i="3"/>
  <c r="N19" i="3" s="1"/>
  <c r="R19" i="3" s="1"/>
  <c r="K19" i="3"/>
  <c r="L19" i="3" s="1"/>
  <c r="Q19" i="3" s="1"/>
  <c r="I19" i="3"/>
  <c r="J19" i="3" s="1"/>
  <c r="P19" i="3" s="1"/>
  <c r="R18" i="3"/>
  <c r="Q18" i="3"/>
  <c r="P18" i="3"/>
  <c r="M18" i="3"/>
  <c r="N18" i="3" s="1"/>
  <c r="K18" i="3"/>
  <c r="L18" i="3" s="1"/>
  <c r="I18" i="3"/>
  <c r="J18" i="3" s="1"/>
  <c r="M17" i="3"/>
  <c r="N17" i="3" s="1"/>
  <c r="K17" i="3"/>
  <c r="L17" i="3" s="1"/>
  <c r="I17" i="3"/>
  <c r="J17" i="3" s="1"/>
  <c r="R16" i="3"/>
  <c r="Q16" i="3"/>
  <c r="P16" i="3"/>
  <c r="M16" i="3"/>
  <c r="N16" i="3" s="1"/>
  <c r="K16" i="3"/>
  <c r="L16" i="3" s="1"/>
  <c r="I16" i="3"/>
  <c r="J16" i="3" s="1"/>
  <c r="R15" i="3"/>
  <c r="Q15" i="3"/>
  <c r="P15" i="3"/>
  <c r="M15" i="3"/>
  <c r="N15" i="3" s="1"/>
  <c r="K15" i="3"/>
  <c r="L15" i="3" s="1"/>
  <c r="I15" i="3"/>
  <c r="J15" i="3" s="1"/>
  <c r="R14" i="3"/>
  <c r="Q14" i="3"/>
  <c r="P14" i="3"/>
  <c r="M14" i="3"/>
  <c r="N14" i="3" s="1"/>
  <c r="K14" i="3"/>
  <c r="L14" i="3" s="1"/>
  <c r="I14" i="3"/>
  <c r="J14" i="3" s="1"/>
  <c r="R13" i="3"/>
  <c r="Q13" i="3"/>
  <c r="P13" i="3"/>
  <c r="N13" i="3"/>
  <c r="M13" i="3"/>
  <c r="K13" i="3"/>
  <c r="L13" i="3" s="1"/>
  <c r="I13" i="3"/>
  <c r="J13" i="3" s="1"/>
  <c r="R12" i="3"/>
  <c r="Q12" i="3"/>
  <c r="P12" i="3"/>
  <c r="M12" i="3"/>
  <c r="N12" i="3" s="1"/>
  <c r="B17" i="4" s="1"/>
  <c r="K12" i="3"/>
  <c r="L12" i="3" s="1"/>
  <c r="F17" i="4" s="1"/>
  <c r="I12" i="3"/>
  <c r="J12" i="3" s="1"/>
  <c r="D17" i="4" s="1"/>
  <c r="M11" i="3"/>
  <c r="N11" i="3" s="1"/>
  <c r="R11" i="3" s="1"/>
  <c r="K11" i="3"/>
  <c r="L11" i="3" s="1"/>
  <c r="Q11" i="3" s="1"/>
  <c r="I11" i="3"/>
  <c r="J11" i="3" s="1"/>
  <c r="P11" i="3" s="1"/>
  <c r="R10" i="3"/>
  <c r="Q10" i="3"/>
  <c r="P10" i="3"/>
  <c r="M10" i="3"/>
  <c r="N10" i="3" s="1"/>
  <c r="K10" i="3"/>
  <c r="L10" i="3" s="1"/>
  <c r="I10" i="3"/>
  <c r="J10" i="3" s="1"/>
  <c r="M9" i="3"/>
  <c r="N9" i="3" s="1"/>
  <c r="R9" i="3" s="1"/>
  <c r="K9" i="3"/>
  <c r="L9" i="3" s="1"/>
  <c r="Q9" i="3" s="1"/>
  <c r="I9" i="3"/>
  <c r="J9" i="3" s="1"/>
  <c r="P9" i="3" s="1"/>
  <c r="M8" i="3"/>
  <c r="N8" i="3" s="1"/>
  <c r="K8" i="3"/>
  <c r="L8" i="3" s="1"/>
  <c r="I8" i="3"/>
  <c r="J8" i="3" s="1"/>
  <c r="M7" i="3"/>
  <c r="N7" i="3" s="1"/>
  <c r="R7" i="3" s="1"/>
  <c r="K7" i="3"/>
  <c r="L7" i="3" s="1"/>
  <c r="Q7" i="3" s="1"/>
  <c r="I7" i="3"/>
  <c r="J7" i="3" s="1"/>
  <c r="P7" i="3" s="1"/>
  <c r="M6" i="3"/>
  <c r="N6" i="3" s="1"/>
  <c r="R6" i="3" s="1"/>
  <c r="K6" i="3"/>
  <c r="L6" i="3" s="1"/>
  <c r="Q6" i="3" s="1"/>
  <c r="I6" i="3"/>
  <c r="J6" i="3" s="1"/>
  <c r="P6" i="3" s="1"/>
  <c r="R5" i="3"/>
  <c r="Q5" i="3"/>
  <c r="P5" i="3"/>
  <c r="M5" i="3"/>
  <c r="N5" i="3" s="1"/>
  <c r="M4" i="3"/>
  <c r="N4" i="3" s="1"/>
  <c r="K4" i="3"/>
  <c r="L4" i="3" s="1"/>
  <c r="F15" i="4" s="1"/>
  <c r="I4" i="3"/>
  <c r="J4" i="3" s="1"/>
  <c r="D15" i="4" s="1"/>
  <c r="R4" i="3" l="1"/>
  <c r="B15" i="4"/>
  <c r="P8" i="3"/>
  <c r="D16" i="4"/>
  <c r="D25" i="4" s="1"/>
  <c r="D26" i="4" s="1"/>
  <c r="E25" i="4" s="1"/>
  <c r="Q8" i="3"/>
  <c r="F16" i="4"/>
  <c r="F25" i="4" s="1"/>
  <c r="F26" i="4" s="1"/>
  <c r="R8" i="3"/>
  <c r="K5" i="11" s="1"/>
  <c r="B16" i="4"/>
  <c r="B25" i="4" s="1"/>
  <c r="F5" i="3"/>
  <c r="I5" i="3" s="1"/>
  <c r="J5" i="3" s="1"/>
  <c r="C7" i="11" s="1"/>
  <c r="V4" i="11" s="1" a="1"/>
  <c r="V4" i="11" s="1"/>
  <c r="F20" i="3"/>
  <c r="I20" i="3" s="1"/>
  <c r="J20" i="3" s="1"/>
  <c r="C4" i="11" s="1"/>
  <c r="G20" i="3"/>
  <c r="K20" i="3" s="1"/>
  <c r="L20" i="3" s="1"/>
  <c r="C16" i="11" s="1"/>
  <c r="G5" i="3"/>
  <c r="K5" i="3" s="1"/>
  <c r="L5" i="3" s="1"/>
  <c r="N4" i="11"/>
  <c r="N10" i="11"/>
  <c r="C38" i="11"/>
  <c r="AC7" i="11" s="1"/>
  <c r="C37" i="11"/>
  <c r="B7" i="4" s="1"/>
  <c r="C36" i="11"/>
  <c r="B6" i="4" s="1"/>
  <c r="C26" i="11"/>
  <c r="F8" i="4" s="1"/>
  <c r="C25" i="11"/>
  <c r="F7" i="4" s="1"/>
  <c r="C24" i="11"/>
  <c r="AE5" i="11" s="1"/>
  <c r="C12" i="11"/>
  <c r="AD5" i="11" s="1"/>
  <c r="C14" i="11"/>
  <c r="AD7" i="11" s="1"/>
  <c r="C13" i="11"/>
  <c r="D7" i="4" s="1"/>
  <c r="C11" i="11"/>
  <c r="D5" i="4" s="1"/>
  <c r="N13" i="11"/>
  <c r="N16" i="11"/>
  <c r="N19" i="11"/>
  <c r="Z4" i="11"/>
  <c r="Z5" i="11" s="1"/>
  <c r="Z6" i="11" s="1"/>
  <c r="Z3" i="11" s="1"/>
  <c r="C34" i="11"/>
  <c r="C31" i="11"/>
  <c r="U4" i="11" s="1" a="1"/>
  <c r="U4" i="11" s="1"/>
  <c r="M47" i="3"/>
  <c r="N47" i="3" s="1"/>
  <c r="H5" i="11" s="1"/>
  <c r="C28" i="11"/>
  <c r="C35" i="11"/>
  <c r="N6" i="11"/>
  <c r="N8" i="11"/>
  <c r="N17" i="11"/>
  <c r="P4" i="3"/>
  <c r="N9" i="11"/>
  <c r="N14" i="11"/>
  <c r="N18" i="11"/>
  <c r="N5" i="11"/>
  <c r="N11" i="11"/>
  <c r="Q4" i="3"/>
  <c r="N3" i="11"/>
  <c r="N12" i="11"/>
  <c r="K4" i="11" l="1"/>
  <c r="L4" i="11" s="1"/>
  <c r="G5" i="5" s="1"/>
  <c r="K3" i="11"/>
  <c r="L3" i="11" s="1"/>
  <c r="F5" i="5" s="1"/>
  <c r="B26" i="4"/>
  <c r="C25" i="4" s="1"/>
  <c r="E24" i="4"/>
  <c r="E26" i="4"/>
  <c r="B5" i="5"/>
  <c r="B18" i="4"/>
  <c r="C10" i="11"/>
  <c r="AD3" i="11" s="1"/>
  <c r="C19" i="11"/>
  <c r="W4" i="11" s="1" a="1"/>
  <c r="W4" i="11" s="1"/>
  <c r="G24" i="4"/>
  <c r="G26" i="4"/>
  <c r="G25" i="4"/>
  <c r="C22" i="11"/>
  <c r="F4" i="4" s="1"/>
  <c r="K47" i="3"/>
  <c r="L47" i="3" s="1"/>
  <c r="H4" i="11" s="1"/>
  <c r="C23" i="11"/>
  <c r="F5" i="4" s="1"/>
  <c r="I47" i="3"/>
  <c r="J47" i="3" s="1"/>
  <c r="H3" i="11" s="1"/>
  <c r="D18" i="4" s="1"/>
  <c r="AC5" i="11"/>
  <c r="AC6" i="11"/>
  <c r="AE6" i="11"/>
  <c r="F6" i="4"/>
  <c r="AE7" i="11"/>
  <c r="B8" i="4"/>
  <c r="D37" i="11"/>
  <c r="C7" i="4" s="1"/>
  <c r="D6" i="4"/>
  <c r="AD6" i="11"/>
  <c r="AD4" i="11"/>
  <c r="D8" i="4"/>
  <c r="L5" i="11"/>
  <c r="E5" i="5" s="1"/>
  <c r="D38" i="11"/>
  <c r="C8" i="4" s="1"/>
  <c r="D34" i="11"/>
  <c r="C4" i="4" s="1"/>
  <c r="B4" i="4"/>
  <c r="AC3" i="11"/>
  <c r="G4" i="5"/>
  <c r="F4" i="5"/>
  <c r="D4" i="5"/>
  <c r="C4" i="5"/>
  <c r="B4" i="5"/>
  <c r="E4" i="5"/>
  <c r="D35" i="11"/>
  <c r="C5" i="4" s="1"/>
  <c r="AC4" i="11"/>
  <c r="B5" i="4"/>
  <c r="D4" i="6"/>
  <c r="B4" i="6"/>
  <c r="C4" i="6"/>
  <c r="B9" i="4"/>
  <c r="C32" i="11"/>
  <c r="C6" i="6"/>
  <c r="C29" i="11"/>
  <c r="D29" i="11" s="1"/>
  <c r="C5" i="6"/>
  <c r="D28" i="11"/>
  <c r="D31" i="11"/>
  <c r="D36" i="11"/>
  <c r="C6" i="4" s="1"/>
  <c r="C24" i="4" l="1"/>
  <c r="C26" i="4"/>
  <c r="AE3" i="11"/>
  <c r="D4" i="4"/>
  <c r="E18" i="4"/>
  <c r="E16" i="4"/>
  <c r="E17" i="4"/>
  <c r="E15" i="4"/>
  <c r="C18" i="4"/>
  <c r="C16" i="4"/>
  <c r="C15" i="4"/>
  <c r="C17" i="4"/>
  <c r="C20" i="11"/>
  <c r="D20" i="11" s="1"/>
  <c r="F18" i="4"/>
  <c r="D7" i="11"/>
  <c r="AE4" i="11"/>
  <c r="F5" i="6"/>
  <c r="G4" i="6"/>
  <c r="C5" i="5"/>
  <c r="C6" i="5" s="1"/>
  <c r="D9" i="4"/>
  <c r="D11" i="11"/>
  <c r="E5" i="4" s="1"/>
  <c r="C8" i="11"/>
  <c r="D8" i="11" s="1"/>
  <c r="H4" i="6"/>
  <c r="I4" i="6"/>
  <c r="D5" i="5"/>
  <c r="D6" i="5" s="1"/>
  <c r="D14" i="11"/>
  <c r="E8" i="4" s="1"/>
  <c r="F6" i="6"/>
  <c r="D13" i="11"/>
  <c r="E7" i="4" s="1"/>
  <c r="F9" i="4"/>
  <c r="I5" i="6"/>
  <c r="D24" i="11"/>
  <c r="G6" i="4" s="1"/>
  <c r="D26" i="11"/>
  <c r="G8" i="4" s="1"/>
  <c r="E4" i="6"/>
  <c r="D4" i="11"/>
  <c r="D23" i="11"/>
  <c r="G5" i="4" s="1"/>
  <c r="C17" i="11"/>
  <c r="D17" i="11" s="1"/>
  <c r="I6" i="6"/>
  <c r="J4" i="6"/>
  <c r="D16" i="11"/>
  <c r="C5" i="11"/>
  <c r="G6" i="6" s="1"/>
  <c r="D10" i="11"/>
  <c r="E4" i="4" s="1"/>
  <c r="D22" i="11"/>
  <c r="G4" i="4" s="1"/>
  <c r="D19" i="11"/>
  <c r="D25" i="11"/>
  <c r="G7" i="4" s="1"/>
  <c r="D12" i="11"/>
  <c r="E6" i="4" s="1"/>
  <c r="F4" i="6"/>
  <c r="W5" i="11" a="1"/>
  <c r="W5" i="11" s="1"/>
  <c r="D32" i="11"/>
  <c r="U5" i="11" a="1"/>
  <c r="U5" i="11" s="1"/>
  <c r="V5" i="11" a="1"/>
  <c r="V5" i="11" s="1"/>
  <c r="E6" i="6"/>
  <c r="E6" i="5"/>
  <c r="B6" i="6"/>
  <c r="B5" i="6"/>
  <c r="G6" i="5"/>
  <c r="B6" i="5"/>
  <c r="F6" i="5"/>
  <c r="C9" i="4"/>
  <c r="D5" i="6"/>
  <c r="D6" i="6"/>
  <c r="E5" i="6" l="1"/>
  <c r="J5" i="6"/>
  <c r="G5" i="6"/>
  <c r="H5" i="6"/>
  <c r="G18" i="4"/>
  <c r="G15" i="4"/>
  <c r="G16" i="4"/>
  <c r="G17" i="4"/>
  <c r="G9" i="4"/>
  <c r="E9" i="4"/>
  <c r="D5" i="11"/>
  <c r="Q3" i="11"/>
  <c r="Q12" i="11"/>
  <c r="J6" i="6"/>
  <c r="H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Luke Kohlmoos</author>
  </authors>
  <commentList>
    <comment ref="A3" authorId="0" shapeId="0" xr:uid="{00000000-0006-0000-0100-000001000000}">
      <text>
        <r>
          <rPr>
            <sz val="10"/>
            <color rgb="FF000000"/>
            <rFont val="Arial"/>
            <scheme val="minor"/>
          </rPr>
          <t>Where geographically did tutoring take place? The selected location will be used to auto-populate local prices during the pricing phase.</t>
        </r>
      </text>
    </comment>
    <comment ref="A4" authorId="0" shapeId="0" xr:uid="{00000000-0006-0000-0100-000002000000}">
      <text>
        <r>
          <rPr>
            <sz val="10"/>
            <color rgb="FF000000"/>
            <rFont val="Arial"/>
            <scheme val="minor"/>
          </rPr>
          <t>In which school systems or networks did tutoring take place?</t>
        </r>
      </text>
    </comment>
    <comment ref="A5" authorId="0" shapeId="0" xr:uid="{00000000-0006-0000-0100-000003000000}">
      <text>
        <r>
          <rPr>
            <sz val="10"/>
            <color rgb="FF000000"/>
            <rFont val="Arial"/>
            <scheme val="minor"/>
          </rPr>
          <t>How many students received at least one session in the program during the year? Must be a number greater than 0. This is used to calculate the total cost per pupil of the program.</t>
        </r>
      </text>
    </comment>
    <comment ref="A6" authorId="0" shapeId="0" xr:uid="{00000000-0006-0000-0100-000004000000}">
      <text>
        <r>
          <rPr>
            <sz val="10"/>
            <color rgb="FF000000"/>
            <rFont val="Arial"/>
            <scheme val="minor"/>
          </rPr>
          <t>How many individual tutors were used in this implementation? This field is not used for future calculations.</t>
        </r>
      </text>
    </comment>
    <comment ref="A7" authorId="0" shapeId="0" xr:uid="{00000000-0006-0000-0100-000005000000}">
      <text>
        <r>
          <rPr>
            <sz val="10"/>
            <color rgb="FF000000"/>
            <rFont val="Arial"/>
            <scheme val="minor"/>
          </rPr>
          <t>As designed, how long do students spend in the program? If planned duration varies within the program model input the typical or average duration. This will be used to calculate total program dosage.</t>
        </r>
      </text>
    </comment>
    <comment ref="A8" authorId="0" shapeId="0" xr:uid="{00000000-0006-0000-0100-000006000000}">
      <text>
        <r>
          <rPr>
            <sz val="10"/>
            <color rgb="FF000000"/>
            <rFont val="Arial"/>
            <scheme val="minor"/>
          </rPr>
          <t>As designed, how many sessions do students attend per week? If sessions per week varies within the program model, input the typical or average number of sessions per week. This will be used to calculate total program dosage.</t>
        </r>
      </text>
    </comment>
    <comment ref="A9" authorId="0" shapeId="0" xr:uid="{00000000-0006-0000-0100-000007000000}">
      <text>
        <r>
          <rPr>
            <sz val="10"/>
            <color rgb="FF000000"/>
            <rFont val="Arial"/>
            <scheme val="minor"/>
          </rPr>
          <t>As designed, how many minutes are there per session? If minutes per session varies within the program model, input the typical or average number of minutes per session. This will be used to calculate total program dosage.</t>
        </r>
      </text>
    </comment>
    <comment ref="A10" authorId="0" shapeId="0" xr:uid="{00000000-0006-0000-0100-000008000000}">
      <text>
        <r>
          <rPr>
            <sz val="10"/>
            <color rgb="FF000000"/>
            <rFont val="Arial"/>
            <scheme val="minor"/>
          </rPr>
          <t xml:space="preserve">As designed, how many hours of dosage are scheduled for each student? This is a calculating field and should not be edited.
</t>
        </r>
      </text>
    </comment>
    <comment ref="A11" authorId="1" shapeId="0" xr:uid="{58F1B491-970C-4C07-9E91-9ABE59708281}">
      <text>
        <r>
          <rPr>
            <sz val="9"/>
            <color indexed="81"/>
            <rFont val="Tahoma"/>
            <family val="2"/>
          </rPr>
          <t>How many minutes of tutoring did each student receive on average? Actual dosage received is used to calculate tutoring efficiency. If you're using the tool for program planning and do not have actual dosage, use intended dosage in this field.</t>
        </r>
      </text>
    </comment>
    <comment ref="A12" authorId="0" shapeId="0" xr:uid="{00000000-0006-0000-0100-000009000000}">
      <text>
        <r>
          <rPr>
            <sz val="10"/>
            <color rgb="FF000000"/>
            <rFont val="Arial"/>
            <scheme val="minor"/>
          </rPr>
          <t>This is not used for future calculations.</t>
        </r>
      </text>
    </comment>
    <comment ref="A13" authorId="0" shapeId="0" xr:uid="{00000000-0006-0000-0100-00000A000000}">
      <text>
        <r>
          <rPr>
            <sz val="10"/>
            <color rgb="FF000000"/>
            <rFont val="Arial"/>
            <scheme val="minor"/>
          </rPr>
          <t>in-person tutor only; virtual tutor only; blended human &amp; tech; tech-only? This is not used for future calculations.</t>
        </r>
      </text>
    </comment>
    <comment ref="A14" authorId="0" shapeId="0" xr:uid="{00000000-0006-0000-0100-00000B000000}">
      <text>
        <r>
          <rPr>
            <sz val="10"/>
            <color rgb="FF000000"/>
            <rFont val="Arial"/>
            <scheme val="minor"/>
          </rPr>
          <t>What is the primary type of tutor used in the program? If there are multiple types of tutors, all tutor types may be represented in the describe the ingredients phase. This is not used for future calculations.</t>
        </r>
      </text>
    </comment>
    <comment ref="A15" authorId="0" shapeId="0" xr:uid="{00000000-0006-0000-0100-00000C000000}">
      <text>
        <r>
          <rPr>
            <sz val="10"/>
            <color rgb="FF000000"/>
            <rFont val="Arial"/>
            <scheme val="minor"/>
          </rPr>
          <t>Do the tutors receive fringe benefits? This is used for calculations during the Pricing Ingredients phase when Tutors (salary) or Tutors (hourly) are chosen under Pricing Category.</t>
        </r>
      </text>
    </comment>
    <comment ref="A16" authorId="0" shapeId="0" xr:uid="{00000000-0006-0000-0100-00000D000000}">
      <text>
        <r>
          <rPr>
            <sz val="10"/>
            <color rgb="FF000000"/>
            <rFont val="Arial"/>
            <scheme val="minor"/>
          </rPr>
          <t>This is not used for future calculations. A more detailed description of required technology will occur during the describe the ingredients phase.</t>
        </r>
      </text>
    </comment>
    <comment ref="A17" authorId="0" shapeId="0" xr:uid="{00000000-0006-0000-0100-00000E000000}">
      <text>
        <r>
          <rPr>
            <sz val="10"/>
            <color rgb="FF000000"/>
            <rFont val="Arial"/>
            <scheme val="minor"/>
          </rPr>
          <t>This is not used for future calculations.</t>
        </r>
      </text>
    </comment>
    <comment ref="A19" authorId="0" shapeId="0" xr:uid="{00000000-0006-0000-0100-00000F000000}">
      <text>
        <r>
          <rPr>
            <sz val="10"/>
            <color rgb="FF000000"/>
            <rFont val="Arial"/>
            <scheme val="minor"/>
          </rPr>
          <t xml:space="preserve">How much does a school pay to the provider per pupil. Must be a number.  This field is used to calculate "Cost to School" during the Create and Use Cost Estimates phase.
</t>
        </r>
      </text>
    </comment>
    <comment ref="A21" authorId="0" shapeId="0" xr:uid="{00000000-0006-0000-0100-000010000000}">
      <text>
        <r>
          <rPr>
            <sz val="10"/>
            <color rgb="FF000000"/>
            <rFont val="Arial"/>
            <scheme val="minor"/>
          </rPr>
          <t>Only include an impact evaluation if the grades, and subject of the implementation that is being analyzed for cost.</t>
        </r>
      </text>
    </comment>
    <comment ref="A22" authorId="0" shapeId="0" xr:uid="{00000000-0006-0000-0100-000011000000}">
      <text>
        <r>
          <rPr>
            <sz val="10"/>
            <color rgb="FF000000"/>
            <rFont val="Arial"/>
            <scheme val="minor"/>
          </rPr>
          <t xml:space="preserve">In standard deviations. This is used to calculate tutoring efficiency and cost-effectiveness. An impact estimate from the past may be used if it is from the same program model being analyzed for cost. </t>
        </r>
      </text>
    </comment>
    <comment ref="A23" authorId="0" shapeId="0" xr:uid="{00000000-0006-0000-0100-000012000000}">
      <text>
        <r>
          <rPr>
            <sz val="10"/>
            <color rgb="FF000000"/>
            <rFont val="Arial"/>
            <scheme val="minor"/>
          </rPr>
          <t>This is used for calculations in a later step.</t>
        </r>
      </text>
    </comment>
    <comment ref="A24" authorId="0" shapeId="0" xr:uid="{00000000-0006-0000-0100-000013000000}">
      <text>
        <r>
          <rPr>
            <sz val="10"/>
            <color rgb="FF000000"/>
            <rFont val="Arial"/>
            <scheme val="minor"/>
          </rPr>
          <t xml:space="preserve">Use the grades that are associated with the impact estimate, not all grades served. This is used for calculations in a later step. </t>
        </r>
      </text>
    </comment>
    <comment ref="A39" authorId="0" shapeId="0" xr:uid="{00000000-0006-0000-0100-000014000000}">
      <text>
        <r>
          <rPr>
            <sz val="10"/>
            <color rgb="FF000000"/>
            <rFont val="Arial"/>
            <scheme val="minor"/>
          </rPr>
          <t>Enter a percentage to calculate a range of results for each scenario. Results are on the output tab.</t>
        </r>
      </text>
    </comment>
    <comment ref="A40" authorId="0" shapeId="0" xr:uid="{00000000-0006-0000-0100-000015000000}">
      <text>
        <r>
          <rPr>
            <sz val="10"/>
            <color rgb="FF000000"/>
            <rFont val="Arial"/>
            <scheme val="minor"/>
          </rPr>
          <t>Enter a percentage to calculate a range of results for each scenario. Results are on the output tab.</t>
        </r>
      </text>
    </comment>
    <comment ref="A41" authorId="0" shapeId="0" xr:uid="{00000000-0006-0000-0100-000016000000}">
      <text>
        <r>
          <rPr>
            <sz val="10"/>
            <color rgb="FF000000"/>
            <rFont val="Arial"/>
            <scheme val="minor"/>
          </rPr>
          <t>Enter a percentage to calculate a range of results for each scenario. Results are on the output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00000000-0006-0000-0200-000001000000}">
      <text>
        <r>
          <rPr>
            <sz val="10"/>
            <color rgb="FF000000"/>
            <rFont val="Arial"/>
            <scheme val="minor"/>
          </rPr>
          <t>Green cells are for the user to fill in. Information will need to be gathered from multiple sources including both school-based staff and delivery staff.</t>
        </r>
      </text>
    </comment>
    <comment ref="B2" authorId="0" shapeId="0" xr:uid="{00000000-0006-0000-0200-000002000000}">
      <text>
        <r>
          <rPr>
            <sz val="10"/>
            <color rgb="FF000000"/>
            <rFont val="Arial"/>
            <scheme val="minor"/>
          </rPr>
          <t>In this column, describe in detail each of the ingredients. This should include information about who the personnel are, how much time they spend engaged in tutoring activities and the quantities necessary to implement the program. These descriptions will be used to categorize, apply units and quantify ingredients.</t>
        </r>
      </text>
    </comment>
    <comment ref="C2" authorId="0" shapeId="0" xr:uid="{00000000-0006-0000-0200-000003000000}">
      <text>
        <r>
          <rPr>
            <sz val="10"/>
            <color rgb="FF000000"/>
            <rFont val="Arial"/>
            <scheme val="minor"/>
          </rPr>
          <t xml:space="preserve">
Drop Down Menu: If there is not a good match available choose "Other Role or Category". The only non-personnel prices listed are classrooms and computer labs.
</t>
        </r>
      </text>
    </comment>
    <comment ref="D2" authorId="0" shapeId="0" xr:uid="{00000000-0006-0000-0200-000004000000}">
      <text>
        <r>
          <rPr>
            <sz val="10"/>
            <color rgb="FF000000"/>
            <rFont val="Arial"/>
            <scheme val="minor"/>
          </rPr>
          <t>Drop Down Menu: 
Choose which type of unit cost you are describing. FTEs are for salaried staff even if the total FTEs required end up being fractional (i.e. .25 of an FTE). Hours are for hourly staff. Quantity is for when describing the purchase of a set number of items such as x number of curricular materials. Fixed price is when there is a set cost for a service, such as $5000 for renting a training site.</t>
        </r>
      </text>
    </comment>
    <comment ref="E2" authorId="0" shapeId="0" xr:uid="{00000000-0006-0000-0200-000005000000}">
      <text>
        <r>
          <rPr>
            <sz val="10"/>
            <color rgb="FF000000"/>
            <rFont val="Arial"/>
            <scheme val="minor"/>
          </rPr>
          <t xml:space="preserve">Identify how many of the chosen unit is required for the implementation. Keep in mind that tutors are likely to be split across delivery and operatoins, and training and support. For fixed price items select a a quantity of 1. To calculate fractional FTEs divide the total number of hours required by 1894 for full year staff. Divide the total number of hours required by 1195 for school year staff. </t>
        </r>
      </text>
    </comment>
    <comment ref="F2" authorId="0" shapeId="0" xr:uid="{00000000-0006-0000-0200-000006000000}">
      <text>
        <r>
          <rPr>
            <sz val="10"/>
            <color rgb="FF000000"/>
            <rFont val="Arial"/>
            <scheme val="minor"/>
          </rPr>
          <t xml:space="preserve">Do not edit this column. They will fill in automatically. These prices include both salary and benefits for personnel. Tutor prices also include benefits when it is indicated that tutors receive benefits on the Implementation Details tab. If there is no price available for this ingredient it will use the Actual Price.
</t>
        </r>
      </text>
    </comment>
    <comment ref="G2" authorId="0" shapeId="0" xr:uid="{00000000-0006-0000-0200-000007000000}">
      <text>
        <r>
          <rPr>
            <sz val="10"/>
            <color rgb="FF000000"/>
            <rFont val="Arial"/>
            <scheme val="minor"/>
          </rPr>
          <t xml:space="preserve">Do not edit this column. They will fill in automatically. These prices include both salary and benefits for personnel. Tutor prices also include benefits when it is indicated that tutors receive benefits on the Implementation Details tab. If there is no price available for this ingredient it will use the Actual Price.
These prices include both salary and benefits for personnel. Tutor prices also include benefits when it is indicated that tutors receive benefits on the Implementation Details tab. If there is no price available for this ingredient it will use the Actual Price.
</t>
        </r>
      </text>
    </comment>
    <comment ref="H2" authorId="0" shapeId="0" xr:uid="{00000000-0006-0000-0200-000008000000}">
      <text>
        <r>
          <rPr>
            <sz val="10"/>
            <color rgb="FF000000"/>
            <rFont val="Arial"/>
            <scheme val="minor"/>
          </rPr>
          <t xml:space="preserve">Fill in the actual price spent per unit of the ingredient. Include benefits in the price. If benefits are unknown, multiply the base salary by 1.5 for school-based staff. </t>
        </r>
      </text>
    </comment>
    <comment ref="O2" authorId="0" shapeId="0" xr:uid="{00000000-0006-0000-0200-000009000000}">
      <text>
        <r>
          <rPr>
            <sz val="10"/>
            <color rgb="FF000000"/>
            <rFont val="Arial"/>
            <scheme val="minor"/>
          </rPr>
          <t xml:space="preserve">Drop Down Menu: The cost of some ingredients are borne by the school even after they pay the fee for the program. These in-kind donations are typically in the form of facilities and staff time. In cases where the tutors are employed by the school, tutor costs are borne by the school and not included in the fee schools pay. Choose "school" if the ingredient is paid for by the school even after paying the fee for the program. Choose "provider" if the ingredient is supplied by the provider. Choose "other" if the cost is borne by neither the provider nor the school, such as volunteer time (which is a cost borne by the volunteers themselves). 
</t>
        </r>
      </text>
    </comment>
    <comment ref="A3" authorId="0" shapeId="0" xr:uid="{00000000-0006-0000-0200-00000A000000}">
      <text>
        <r>
          <rPr>
            <sz val="10"/>
            <color rgb="FF000000"/>
            <rFont val="Arial"/>
            <scheme val="minor"/>
          </rPr>
          <t>Do not include time used by personnel for training and/or support. Time tutors spend receiving feedback and coaching should be described in the Training and Support section.</t>
        </r>
      </text>
    </comment>
    <comment ref="A4" authorId="0" shapeId="0" xr:uid="{00000000-0006-0000-0200-00000B000000}">
      <text>
        <r>
          <rPr>
            <sz val="10"/>
            <color rgb="FF000000"/>
            <rFont val="Arial"/>
            <scheme val="minor"/>
          </rPr>
          <t>For program models that use multiple types of tutors please name, describe, quantify and price each type separately in the description field.</t>
        </r>
      </text>
    </comment>
    <comment ref="A7" authorId="0" shapeId="0" xr:uid="{00000000-0006-0000-0200-00000C000000}">
      <text>
        <r>
          <rPr>
            <sz val="10"/>
            <color rgb="FF000000"/>
            <rFont val="Arial"/>
            <scheme val="minor"/>
          </rPr>
          <t>This ingredient may reference school-based personnel, vendor-based personnel or both. If more than one role acts as a site lead and/or coordinator, use the "other personnel" lines for the additional roles.</t>
        </r>
      </text>
    </comment>
    <comment ref="A10" authorId="0" shapeId="0" xr:uid="{00000000-0006-0000-0200-00000D000000}">
      <text>
        <r>
          <rPr>
            <sz val="10"/>
            <color rgb="FF000000"/>
            <rFont val="Arial"/>
            <scheme val="minor"/>
          </rPr>
          <t>This ingredient should focus on the HR personnel needed to hire and onboard the tutors and other staff necessary for the implementation being analyzed. This will likely include fractional FTEs, not full staff members.</t>
        </r>
      </text>
    </comment>
    <comment ref="A11" authorId="0" shapeId="0" xr:uid="{00000000-0006-0000-0200-00000E000000}">
      <text>
        <r>
          <rPr>
            <sz val="10"/>
            <color rgb="FF000000"/>
            <rFont val="Arial"/>
            <scheme val="minor"/>
          </rPr>
          <t>This ingredient may reference school-based personnel, vendor-based personnel or both. If more than one role is needed for IT set up and support use the "other personnel" lines for additional roles.</t>
        </r>
      </text>
    </comment>
    <comment ref="A12" authorId="0" shapeId="0" xr:uid="{00000000-0006-0000-0200-00000F000000}">
      <text>
        <r>
          <rPr>
            <sz val="10"/>
            <color rgb="FF000000"/>
            <rFont val="Arial"/>
            <scheme val="minor"/>
          </rPr>
          <t>When using "other" lines, use the description column to name and describe the ingredient.</t>
        </r>
      </text>
    </comment>
    <comment ref="A17" authorId="0" shapeId="0" xr:uid="{00000000-0006-0000-0200-000010000000}">
      <text>
        <r>
          <rPr>
            <sz val="10"/>
            <color rgb="FF000000"/>
            <rFont val="Arial"/>
            <scheme val="minor"/>
          </rPr>
          <t>Include all costs associated with training and supporting tutors in this category. Tutor time spent getting trained and getting coached should be included in this category.</t>
        </r>
      </text>
    </comment>
    <comment ref="A32" authorId="0" shapeId="0" xr:uid="{00000000-0006-0000-0200-000011000000}">
      <text>
        <r>
          <rPr>
            <sz val="10"/>
            <color rgb="FF000000"/>
            <rFont val="Arial"/>
            <scheme val="minor"/>
          </rPr>
          <t>Please describe any technology required for the program such as computers. The National Price for computers may be used for Actual Price.</t>
        </r>
      </text>
    </comment>
    <comment ref="E32" authorId="0" shapeId="0" xr:uid="{00000000-0006-0000-0200-000012000000}">
      <text>
        <r>
          <rPr>
            <sz val="10"/>
            <color rgb="FF000000"/>
            <rFont val="Arial"/>
            <scheme val="minor"/>
          </rPr>
          <t>Enter planned dosage (in hours) * number of students served</t>
        </r>
      </text>
    </comment>
    <comment ref="A36" authorId="0" shapeId="0" xr:uid="{00000000-0006-0000-0200-000013000000}">
      <text>
        <r>
          <rPr>
            <sz val="10"/>
            <color rgb="FF000000"/>
            <rFont val="Arial"/>
            <scheme val="minor"/>
          </rPr>
          <t xml:space="preserve">The National Price provided may be used for Actual Price. If tutoring occurs in classrooms that are already being used for instruction, such as during small group instruction time, they do not need to be priced.
</t>
        </r>
      </text>
    </comment>
    <comment ref="A37" authorId="0" shapeId="0" xr:uid="{00000000-0006-0000-0200-000014000000}">
      <text>
        <r>
          <rPr>
            <sz val="10"/>
            <color rgb="FF000000"/>
            <rFont val="Arial"/>
            <scheme val="minor"/>
          </rPr>
          <t xml:space="preserve">The National Price provided may be used for Actual Price. Please describe how computer labs are used and for how long.
</t>
        </r>
      </text>
    </comment>
    <comment ref="A38" authorId="0" shapeId="0" xr:uid="{00000000-0006-0000-0200-000015000000}">
      <text>
        <r>
          <rPr>
            <sz val="10"/>
            <color rgb="FF000000"/>
            <rFont val="Arial"/>
            <scheme val="minor"/>
          </rPr>
          <t xml:space="preserve">The National Price provided may be used for Actual Price. Please describe the meetings that are necessary for the implementation of the program. This may include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<sst xmlns="http://schemas.openxmlformats.org/spreadsheetml/2006/main" count="1112" uniqueCount="878">
  <si>
    <t>Overview</t>
  </si>
  <si>
    <t>Phase 1 - Implementation Details</t>
  </si>
  <si>
    <r>
      <rPr>
        <sz val="10"/>
        <color theme="1"/>
        <rFont val="Arial"/>
      </rPr>
      <t xml:space="preserve">The </t>
    </r>
    <r>
      <rPr>
        <b/>
        <sz val="10"/>
        <color theme="1"/>
        <rFont val="Arial"/>
      </rPr>
      <t>Implementation Details</t>
    </r>
    <r>
      <rPr>
        <sz val="10"/>
        <color theme="1"/>
        <rFont val="Arial"/>
      </rPr>
      <t xml:space="preserve"> tab is used to collect basic information about the program being analyzed. Some, but not all, of the data collected is used for future calculations, while other questions are purely contextual. The program description should be based on the particular implementation for which the analysis is occurring. Helper text is available by hovering over a cell. The helper text will identify whether the cell is used for future calculations and whether there are data validation rules.</t>
    </r>
  </si>
  <si>
    <t>The cost analysis should be based on the same program model and same implementation setting from which the impact estimate was generated, whether the cost analysis is done concurrently or retrospectively.</t>
  </si>
  <si>
    <t>The user may choose the percentages to input for scenario planning. Lower percentages will yield narrower ranges; higher percentages will yield wider ranges.</t>
  </si>
  <si>
    <t>Phase 2 - Identify and Define Ingredients</t>
  </si>
  <si>
    <r>
      <rPr>
        <sz val="10"/>
        <color theme="1"/>
        <rFont val="Arial"/>
      </rPr>
      <t xml:space="preserve">The </t>
    </r>
    <r>
      <rPr>
        <b/>
        <sz val="10"/>
        <color theme="1"/>
        <rFont val="Arial"/>
      </rPr>
      <t>Define and Price Ingredients</t>
    </r>
    <r>
      <rPr>
        <sz val="10"/>
        <color theme="1"/>
        <rFont val="Arial"/>
      </rPr>
      <t xml:space="preserve"> tab is used to collect detailed information on all the cost drivers involved in implementing the program. Accelerate’s cost tool defines the following five ingredient (input) categories: (i) Personnel: Delivery and Operations; (ii) Training and Support; (iii) Equipment and Materials: Delivery and Operations; (iv) Facilities: Delivery and Operations; and (v) Other: Delivery and Operations.  Accelerate’s cost tool focuses on the cost of replicating the implementation, and therefore does not include development or overhead costs that are not specific to the implementation (Hollands, 2016). It is not necessary to identify and describe overhead or development costs as part of the analysis. This information will be used in Phase 3 to quantify and price the ingredients. The descriptions should provide sufficient detail so that others without deep knowledge of the program could understand implementation requirements and calculate pricing independently.</t>
    </r>
  </si>
  <si>
    <t>Phase 3 - Price the Ingredients</t>
  </si>
  <si>
    <t xml:space="preserve">After the selection of the unit of measure, input the quantity of the ingredient. </t>
  </si>
  <si>
    <t>Phase 4 - Outputs</t>
  </si>
  <si>
    <r>
      <rPr>
        <sz val="10"/>
        <color theme="1"/>
        <rFont val="Arial"/>
      </rPr>
      <t xml:space="preserve">The </t>
    </r>
    <r>
      <rPr>
        <b/>
        <sz val="10"/>
        <color theme="1"/>
        <rFont val="Arial"/>
      </rPr>
      <t xml:space="preserve">Outputs </t>
    </r>
    <r>
      <rPr>
        <sz val="10"/>
        <color theme="1"/>
        <rFont val="Arial"/>
      </rPr>
      <t>tabs include three types of summative outputs: Summary Costs; Cost Metrics; and Cost Planning Scenarios. There are no user inputs on the outputs tabs.</t>
    </r>
  </si>
  <si>
    <t>Hidden Tabs and Hidden Columns</t>
  </si>
  <si>
    <t>There are five hiddent tabs within the tool. If these tabs are edited it will compromise the functionality of the tool. Reviewing the hidden tabs may be of interest to some users. Below is a brief description of each hidden tab. There are also several hidden columns. Those are also described below.</t>
  </si>
  <si>
    <r>
      <rPr>
        <b/>
        <sz val="10"/>
        <color theme="1"/>
        <rFont val="Arial"/>
      </rPr>
      <t>Price Table</t>
    </r>
    <r>
      <rPr>
        <sz val="10"/>
        <color theme="1"/>
        <rFont val="Arial"/>
      </rPr>
      <t xml:space="preserve"> includes pricing and sourcing for each of the Pricing Categories included in the drop down list in column C of the Define and Price Ingredients tab.</t>
    </r>
  </si>
  <si>
    <r>
      <rPr>
        <b/>
        <sz val="10"/>
        <color theme="1"/>
        <rFont val="Arial"/>
      </rPr>
      <t>Local Prices</t>
    </r>
    <r>
      <rPr>
        <sz val="10"/>
        <color theme="1"/>
        <rFont val="Arial"/>
      </rPr>
      <t xml:space="preserve"> includes prices for all Pricing Categories for each location listed in the drop down list in cell B3 on the Implementation Details tab.</t>
    </r>
  </si>
  <si>
    <r>
      <rPr>
        <b/>
        <sz val="10"/>
        <color theme="1"/>
        <rFont val="Arial"/>
      </rPr>
      <t>Effect Sizes</t>
    </r>
    <r>
      <rPr>
        <sz val="10"/>
        <color theme="1"/>
        <rFont val="Arial"/>
      </rPr>
      <t xml:space="preserve"> includes the annual effect sizes by grade and subject used to calculate Tutoring Efficiency. </t>
    </r>
  </si>
  <si>
    <r>
      <rPr>
        <b/>
        <sz val="10"/>
        <color theme="1"/>
        <rFont val="Arial"/>
      </rPr>
      <t>Drop Downs</t>
    </r>
    <r>
      <rPr>
        <sz val="10"/>
        <color theme="1"/>
        <rFont val="Arial"/>
      </rPr>
      <t xml:space="preserve"> includes the lists referenced by several drop down lists throughout the tool.</t>
    </r>
  </si>
  <si>
    <r>
      <rPr>
        <b/>
        <sz val="10"/>
        <color theme="1"/>
        <rFont val="Arial"/>
      </rPr>
      <t>Background Calculations</t>
    </r>
    <r>
      <rPr>
        <sz val="10"/>
        <color theme="1"/>
        <rFont val="Arial"/>
      </rPr>
      <t xml:space="preserve"> includes calculations used to populate data for the Outputs tabs.</t>
    </r>
  </si>
  <si>
    <r>
      <rPr>
        <b/>
        <sz val="10"/>
        <color theme="1"/>
        <rFont val="Arial"/>
      </rPr>
      <t>Implementation Details Column C</t>
    </r>
    <r>
      <rPr>
        <sz val="10"/>
        <color theme="1"/>
        <rFont val="Arial"/>
      </rPr>
      <t xml:space="preserve"> includes the effect sizes based on selected grades and subject. These are used to calculate Tutoring Efficiency. </t>
    </r>
  </si>
  <si>
    <r>
      <rPr>
        <b/>
        <sz val="10"/>
        <color theme="1"/>
        <rFont val="Arial"/>
      </rPr>
      <t>Define and Price Ingredients Columns I - N</t>
    </r>
    <r>
      <rPr>
        <sz val="10"/>
        <color theme="1"/>
        <rFont val="Arial"/>
      </rPr>
      <t xml:space="preserve"> includes total price per ingredient for each pricing type and per pupil price per ingredient for each pricing type.</t>
    </r>
  </si>
  <si>
    <r>
      <rPr>
        <b/>
        <sz val="10"/>
        <color theme="1"/>
        <rFont val="Arial"/>
      </rPr>
      <t>Define and Price Ingredients Columns P - R</t>
    </r>
    <r>
      <rPr>
        <sz val="10"/>
        <color theme="1"/>
        <rFont val="Arial"/>
      </rPr>
      <t xml:space="preserve"> includes the amount to be added to the cost to school in addition to the school fee on a per pupil basis for each ingredient.</t>
    </r>
  </si>
  <si>
    <t>Provider Name:</t>
  </si>
  <si>
    <t>Section 1: Program Information</t>
  </si>
  <si>
    <t>Implementation Location</t>
  </si>
  <si>
    <t>Implementation Partners</t>
  </si>
  <si>
    <t>Students Served (Count):</t>
  </si>
  <si>
    <t>Tutors (Count):</t>
  </si>
  <si>
    <t>Program Duration (Weeks):</t>
  </si>
  <si>
    <t xml:space="preserve">Sessions Per Week (Count): </t>
  </si>
  <si>
    <t>Minutes Per Session (Minutes):</t>
  </si>
  <si>
    <t>In vs Out-of-School?</t>
  </si>
  <si>
    <t>Delivery Model:</t>
  </si>
  <si>
    <t>Tutor Type</t>
  </si>
  <si>
    <t>Tutor Benefits</t>
  </si>
  <si>
    <t>Student Technology Required?</t>
  </si>
  <si>
    <t>How many students are typically in a tutor group? (Count)</t>
  </si>
  <si>
    <t>Section 2 Price Charged to School</t>
  </si>
  <si>
    <t>Price Charged to School Per Pupil</t>
  </si>
  <si>
    <t>Section 3 Impact Evaluation</t>
  </si>
  <si>
    <t>Link to Impact Evaluation</t>
  </si>
  <si>
    <t>Impact Estimate (Standard Deviations)</t>
  </si>
  <si>
    <t>Subject</t>
  </si>
  <si>
    <t>Math</t>
  </si>
  <si>
    <t>K</t>
  </si>
  <si>
    <t>Section 4 Scenario Planning Parameters</t>
  </si>
  <si>
    <t>Percent Variation</t>
  </si>
  <si>
    <t>Total Cost Per Pupil</t>
  </si>
  <si>
    <t>Tutor Cost Per Pupil</t>
  </si>
  <si>
    <t xml:space="preserve">Training and Support Cost Per Pupil </t>
  </si>
  <si>
    <t>Category</t>
  </si>
  <si>
    <t>Description</t>
  </si>
  <si>
    <t>Pricing Category</t>
  </si>
  <si>
    <t>Unit</t>
  </si>
  <si>
    <t>Quantity</t>
  </si>
  <si>
    <t>National Price</t>
  </si>
  <si>
    <t>Local Price</t>
  </si>
  <si>
    <t>Actual Price</t>
  </si>
  <si>
    <t>National Total</t>
  </si>
  <si>
    <t>National Per Pupil</t>
  </si>
  <si>
    <t>Total Local Cost</t>
  </si>
  <si>
    <t>Per Pupil Local Cost</t>
  </si>
  <si>
    <t>Total Actual Cost</t>
  </si>
  <si>
    <t>Per Pupil Actual Cost</t>
  </si>
  <si>
    <t>Does the school pay for this ingredient?</t>
  </si>
  <si>
    <t>Amount to be added to school fee on a per pupil basis (national)</t>
  </si>
  <si>
    <t>Amount to be added to school fee on a per pupil basis (local)</t>
  </si>
  <si>
    <t>Amount to be added to school fee on a per pupil basis (actual)</t>
  </si>
  <si>
    <t>Personnel - Delivery and Operations</t>
  </si>
  <si>
    <t>Tutors - Type 1</t>
  </si>
  <si>
    <t>Tutors - Type 2</t>
  </si>
  <si>
    <t>No</t>
  </si>
  <si>
    <t>Tutors - Type 3</t>
  </si>
  <si>
    <t>Site Lead or Coordinator</t>
  </si>
  <si>
    <t>Teachers</t>
  </si>
  <si>
    <t>Principal/School Leadership</t>
  </si>
  <si>
    <t>HR Personnel/Tutor Hiring</t>
  </si>
  <si>
    <t>IT</t>
  </si>
  <si>
    <t>Other Personnel 1</t>
  </si>
  <si>
    <t>Other Personnel 2</t>
  </si>
  <si>
    <t>Other Personnel 3</t>
  </si>
  <si>
    <t>Other Personnel 4</t>
  </si>
  <si>
    <t>Other Personnel 5</t>
  </si>
  <si>
    <t>Training and Support</t>
  </si>
  <si>
    <t>Tutor Coaches/Supervisors/Trainers</t>
  </si>
  <si>
    <t>Training and Support Facilities</t>
  </si>
  <si>
    <t>Training and Support Materials</t>
  </si>
  <si>
    <t>Training Travel Reimbursements</t>
  </si>
  <si>
    <t>Other Training and Support Costs 1</t>
  </si>
  <si>
    <t>Other Training and Support Costs 2</t>
  </si>
  <si>
    <t>Other Training and Support Costs 3</t>
  </si>
  <si>
    <t>Equipment and Materials - Delivery and Operations</t>
  </si>
  <si>
    <t>School supplies and manipulatives</t>
  </si>
  <si>
    <t>Curricular materials</t>
  </si>
  <si>
    <t>Software and Subscriptions</t>
  </si>
  <si>
    <t>Technology</t>
  </si>
  <si>
    <t>Other Materials and Equipment 1</t>
  </si>
  <si>
    <t>Other Materials and Equipment 2</t>
  </si>
  <si>
    <t>Facilities - Delivery and Operations</t>
  </si>
  <si>
    <t>Classrooms</t>
  </si>
  <si>
    <t>Computer Labs</t>
  </si>
  <si>
    <t>Meeting Rooms</t>
  </si>
  <si>
    <t>Other Facilities 1</t>
  </si>
  <si>
    <t>Other Facilities 2</t>
  </si>
  <si>
    <t>Other - Delivery and Operations</t>
  </si>
  <si>
    <t>HR Processing (fingerprinting/background checks)</t>
  </si>
  <si>
    <t>Travel Reimbursements</t>
  </si>
  <si>
    <t>Incentives</t>
  </si>
  <si>
    <t>Other 1</t>
  </si>
  <si>
    <t>Other 2</t>
  </si>
  <si>
    <t>Table 1. Program Costs, by Input Category and Pricing Type</t>
  </si>
  <si>
    <t>Input Category</t>
  </si>
  <si>
    <t>Cost (per-pupil)</t>
  </si>
  <si>
    <t>% of Total Cost</t>
  </si>
  <si>
    <t>Total</t>
  </si>
  <si>
    <r>
      <rPr>
        <sz val="10"/>
        <color theme="1"/>
        <rFont val="Arial"/>
      </rPr>
      <t xml:space="preserve">Notes. Table will not populate until Students Served is filled in (on </t>
    </r>
    <r>
      <rPr>
        <i/>
        <sz val="10"/>
        <color theme="1"/>
        <rFont val="Arial"/>
      </rPr>
      <t>Implementation Details</t>
    </r>
    <r>
      <rPr>
        <sz val="10"/>
        <color theme="1"/>
        <rFont val="Arial"/>
      </rPr>
      <t xml:space="preserve"> tab) and at least one ingredient is priced.</t>
    </r>
  </si>
  <si>
    <t>Perspective</t>
  </si>
  <si>
    <t>Cost to Society</t>
  </si>
  <si>
    <t>Cost to School</t>
  </si>
  <si>
    <t>Fee paid by school to provider</t>
  </si>
  <si>
    <t>Costs borne by school (exclusive of fee to provider)</t>
  </si>
  <si>
    <t>Metric</t>
  </si>
  <si>
    <t>Tutoring Efficiency</t>
  </si>
  <si>
    <t>Cost Efficiency</t>
  </si>
  <si>
    <t>Cost Effectiveness</t>
  </si>
  <si>
    <t>Actual</t>
  </si>
  <si>
    <t>National</t>
  </si>
  <si>
    <t>Local</t>
  </si>
  <si>
    <t>Scenario</t>
  </si>
  <si>
    <t>Low Price</t>
  </si>
  <si>
    <t>High Price</t>
  </si>
  <si>
    <t>Notes. Program costs shown reflect cost to society of the program based on different planning scenarios and different pricing types.</t>
  </si>
  <si>
    <t>Ingredient</t>
  </si>
  <si>
    <t>Price - Including Benefits</t>
  </si>
  <si>
    <t>Price - Salary Excluding Benefits</t>
  </si>
  <si>
    <t>Source</t>
  </si>
  <si>
    <t>Links</t>
  </si>
  <si>
    <t>Tutor (hourly)</t>
  </si>
  <si>
    <t>$23.36 per hour BLS OEWS 2023 mean hourly wage for tutors. If hourly wage tutors receive benefits $35.04 per hour (average wage * 1.5).</t>
  </si>
  <si>
    <t>https://www.bls.gov/oes/current/oes253041.htm</t>
  </si>
  <si>
    <t>Tutor (salary)</t>
  </si>
  <si>
    <t>48580 BLS OEWS 2023 mean salary not including teachers but including several types of employers. Fringe benefits assumed ~50% of salary based on ECEC</t>
  </si>
  <si>
    <t>Assistant Teacher (salary)</t>
  </si>
  <si>
    <t>36430 BLS OEWS 2023 mean salary for teaching assistants for all grade levels not including special education assistants. Fringe benefts assumed as ~50% of salary based on ECEC via CAPP. No postsecondary teaching assistants.</t>
  </si>
  <si>
    <t>https://www.bls.gov/oes/current/oes259045.htm</t>
  </si>
  <si>
    <t>Assistant Teacher (hourly)</t>
  </si>
  <si>
    <t>Calculated using Assistant Teacher annual salary ($36,430) divided by hours in school year (1195 - low end estimate by Shand). Multiplied by 1.5 for benefits included. Assistant teacher hourly wage is not directly provided by BLS</t>
  </si>
  <si>
    <t>Volunteer (hourly)</t>
  </si>
  <si>
    <t xml:space="preserve">Assume national average tutor hourly wage of 23.36 is the replacement cost of a volunteer tutor. </t>
  </si>
  <si>
    <t>College Students</t>
  </si>
  <si>
    <t>Peer Tutor (during school)</t>
  </si>
  <si>
    <t>K Teacher</t>
  </si>
  <si>
    <t>67790  BLS OEWS 2023 median salary not including special education teachers. Fringe benefits assumed as ~50% of salary based on ECEC via CAPP.</t>
  </si>
  <si>
    <t>https://www.bls.gov/oes/current/oes252012.htm</t>
  </si>
  <si>
    <t>1-5 Teacher</t>
  </si>
  <si>
    <t>$70,740 BLS OEWS 2023 mean salary not including special education teachers. Fringe benefits assumed as ~50% of salary based on ECEC via CAPP.</t>
  </si>
  <si>
    <t>https://www.bls.gov/oes/current/oes252021.htm</t>
  </si>
  <si>
    <t>6-8 Teacher</t>
  </si>
  <si>
    <t>$71460 BLS OEWS 2023 mean salary not including special education teachers. Fring benefits assumed as ~50% of salary based on ECEC via CAPP</t>
  </si>
  <si>
    <t>https://www.bls.gov/oes/current/oes252022.htm</t>
  </si>
  <si>
    <t>9-12 Teacher</t>
  </si>
  <si>
    <t>73800 BLS OEWS 2023 mean salary not including special education teachers. Fring benefits assumed as ~50% of salary based on ECEC via CAPP</t>
  </si>
  <si>
    <t>https://www.bls.gov/oes/current/oes252031.htm</t>
  </si>
  <si>
    <t>Special Education Teacher or Interventionist K-5</t>
  </si>
  <si>
    <t xml:space="preserve">$71770 BLS OEWS 2023 mean salary for special education teachers. Fringe benefits assumed as ~50% of salary based on ECEC via CAPP </t>
  </si>
  <si>
    <t>https://www.bls.gov/oes/current/oes252052.htm</t>
  </si>
  <si>
    <t>Special Education Teacher or Interventionist 6-8</t>
  </si>
  <si>
    <t xml:space="preserve">$73,630 BLS OEWS 2023 mean salary for special education teachers. Fringe benefits assumed as ~50% of salary based on ECEC via CAPP </t>
  </si>
  <si>
    <t>https://www.bls.gov/oes/current/oes252057.htm</t>
  </si>
  <si>
    <t>Special Education Teacher or Interventionist 9-12</t>
  </si>
  <si>
    <t xml:space="preserve">$74,670 BLS OEWS 2023 mean salary for special education teachers. Fringe benefits assumed as ~50% of salary based on ECEC via CAPP </t>
  </si>
  <si>
    <t>https://www.bls.gov/oes/current/oes252058.htm</t>
  </si>
  <si>
    <t>Principal</t>
  </si>
  <si>
    <t>$111020 BLS OEWS 2023 mean salary for education administrators K-12. Fringe benefts assumed as ~50% of salary based on ECEC via CAPP</t>
  </si>
  <si>
    <t>https://www.bls.gov/oes/current/oes119032.htm</t>
  </si>
  <si>
    <t>Assistant Principal</t>
  </si>
  <si>
    <t>No designation for Assistant Principal found in BLS data.</t>
  </si>
  <si>
    <t>Instructional Coach</t>
  </si>
  <si>
    <t>$77200  BLS OEWS 2023 mean salary for instructional coordinators. Includes educational consultants and specialists, and instructional material directors. Fringe benefites assumed as ~50% of salary based on ECEC via CAPP.</t>
  </si>
  <si>
    <t>https://www.bls.gov/oes/current/oes259031.htm</t>
  </si>
  <si>
    <t>Librarian or Media Specialist</t>
  </si>
  <si>
    <t>$68570 BLS OEWS 2023 mean salary. Fringe benefits assumed as ~50% of salary based on ECEC via CAPP</t>
  </si>
  <si>
    <t>https://www.bls.gov/oes/current/oes254022.htm</t>
  </si>
  <si>
    <t>Substitute Teachers (hourly)</t>
  </si>
  <si>
    <t>$20.95 per hour BLS OEWS mean salary for special education teachers. No fringe benefits assumed</t>
  </si>
  <si>
    <t>https://www.bls.gov/oes/current/oes253031.htm</t>
  </si>
  <si>
    <t>IT or Operations Support</t>
  </si>
  <si>
    <t>Large variations in who occupies this role prevents the use of a standardized price.</t>
  </si>
  <si>
    <t>External Site Coordinator</t>
  </si>
  <si>
    <t>Classroom (hourly)</t>
  </si>
  <si>
    <t>Computer Lab (hourly)</t>
  </si>
  <si>
    <t>Meeting Rooms (hourly)</t>
  </si>
  <si>
    <t>uses Classroom rate</t>
  </si>
  <si>
    <t>Computers (hourly)</t>
  </si>
  <si>
    <t>$200 on amazon, 66.67 per year, divided by 1440 hours in a school year (low end estimate by Shand for facilities and technology availability)</t>
  </si>
  <si>
    <t>Other Role or Category</t>
  </si>
  <si>
    <t>Not applicable</t>
  </si>
  <si>
    <t>Special Education Teacher K-5</t>
  </si>
  <si>
    <t>Special Education Teachers 6-8</t>
  </si>
  <si>
    <t>Special Education Teachers 9-12</t>
  </si>
  <si>
    <t>Assistant Teacher</t>
  </si>
  <si>
    <t>Substitute Teacher (hourly)</t>
  </si>
  <si>
    <t>Tutor (salary) no benefits</t>
  </si>
  <si>
    <t>Tutor (hourly) no benefits</t>
  </si>
  <si>
    <t>Librarian or Media Specialists</t>
  </si>
  <si>
    <t>AREA_TITLE</t>
  </si>
  <si>
    <t>Kindergarten Teachers, Except Special Education</t>
  </si>
  <si>
    <t>Elementary School Teachers, Except Special Education</t>
  </si>
  <si>
    <t>Middle School Teachers, Except Special and Career/Technical Education</t>
  </si>
  <si>
    <t>Secondary School Teachers, Except Special and Career/Technical Education</t>
  </si>
  <si>
    <t>Special Education Teachers, Kindergarten and Elementary School</t>
  </si>
  <si>
    <t>Special Education Teachers, Middle School</t>
  </si>
  <si>
    <t>Special Education Teachers, Secondary School</t>
  </si>
  <si>
    <t>Teaching Assistants, Except Postsecondary</t>
  </si>
  <si>
    <t>Substitute Teachers, Short-Term</t>
  </si>
  <si>
    <t>Tutors</t>
  </si>
  <si>
    <t>Instructional Coordinators</t>
  </si>
  <si>
    <t>Librarians and Media Collections Specialists</t>
  </si>
  <si>
    <t>Education Administrators, Kindergarten through Secondary</t>
  </si>
  <si>
    <t>Abilene, TX</t>
  </si>
  <si>
    <t>Aguadilla-Isabela, PR</t>
  </si>
  <si>
    <t>Akron, OH</t>
  </si>
  <si>
    <t>Alaska nonmetropolitan area</t>
  </si>
  <si>
    <t>Albany-Schenectady-Troy, NY</t>
  </si>
  <si>
    <t>Albany, GA</t>
  </si>
  <si>
    <t>Albany, OR</t>
  </si>
  <si>
    <t>Albuquerque, NM</t>
  </si>
  <si>
    <t>Alexandria, LA</t>
  </si>
  <si>
    <t>Allentown-Bethlehem-Easton, PA-NJ</t>
  </si>
  <si>
    <t>Altoona, PA</t>
  </si>
  <si>
    <t>Amarillo, TX</t>
  </si>
  <si>
    <t>Ames, IA</t>
  </si>
  <si>
    <t>Anchorage, AK</t>
  </si>
  <si>
    <t>Ann Arbor, MI</t>
  </si>
  <si>
    <t>Anniston-Oxford-Jacksonville, AL</t>
  </si>
  <si>
    <t>Appleton, WI</t>
  </si>
  <si>
    <t>Arecibo, PR</t>
  </si>
  <si>
    <t>Arizona nonmetropolitan area</t>
  </si>
  <si>
    <t>Asheville, NC</t>
  </si>
  <si>
    <t>Athens-Clarke County, GA</t>
  </si>
  <si>
    <t>Atlanta-Sandy Springs-Roswell, GA</t>
  </si>
  <si>
    <t>Atlantic City-Hammonton, NJ</t>
  </si>
  <si>
    <t>Auburn-Opelika, AL</t>
  </si>
  <si>
    <t>Augusta-Richmond County, GA-SC</t>
  </si>
  <si>
    <t>Austin-Round Rock, TX</t>
  </si>
  <si>
    <t>Bakersfield, CA</t>
  </si>
  <si>
    <t>Balance of Lower Peninsula of Michigan nonmetropolitan area</t>
  </si>
  <si>
    <t>Baltimore-Columbia-Towson, MD</t>
  </si>
  <si>
    <t>Bangor, ME</t>
  </si>
  <si>
    <t>Barnstable Town, MA</t>
  </si>
  <si>
    <t>Baton Rouge, LA</t>
  </si>
  <si>
    <t>Battle Creek, MI</t>
  </si>
  <si>
    <t>Bay City, MI</t>
  </si>
  <si>
    <t>Beaumont-Port Arthur, TX</t>
  </si>
  <si>
    <t>Beckley, WV</t>
  </si>
  <si>
    <t>Bellingham, WA</t>
  </si>
  <si>
    <t>Bend-Redmond, OR</t>
  </si>
  <si>
    <t>Big Thicket Region of Texas nonmetropolitan area</t>
  </si>
  <si>
    <t>Billings, MT</t>
  </si>
  <si>
    <t>Binghamton, NY</t>
  </si>
  <si>
    <t>Birmingham-Hoover, AL</t>
  </si>
  <si>
    <t>Bismarck, ND</t>
  </si>
  <si>
    <t>Blacksburg-Christiansburg-Radford, VA</t>
  </si>
  <si>
    <t>Bloomington, IL</t>
  </si>
  <si>
    <t>Bloomington, IN</t>
  </si>
  <si>
    <t>Bloomsburg-Berwick, PA</t>
  </si>
  <si>
    <t>Boise City, ID</t>
  </si>
  <si>
    <t>Border Region of Texas nonmetropolitan area</t>
  </si>
  <si>
    <t>Boston-Cambridge-Nashua, MA-NH</t>
  </si>
  <si>
    <t>Boulder, CO</t>
  </si>
  <si>
    <t>Bowling Green, KY</t>
  </si>
  <si>
    <t>Bremerton-Silverdale, WA</t>
  </si>
  <si>
    <t>Bridgeport-Stamford-Norwalk, CT</t>
  </si>
  <si>
    <t>Brownsville-Harlingen, TX</t>
  </si>
  <si>
    <t>Brunswick, GA</t>
  </si>
  <si>
    <t>Buffalo-Cheektowaga-Niagara Falls, NY</t>
  </si>
  <si>
    <t>Burlington-South Burlington, VT</t>
  </si>
  <si>
    <t>Burlington, NC</t>
  </si>
  <si>
    <t>California-Lexington Park, MD</t>
  </si>
  <si>
    <t>Canton-Massillon, OH</t>
  </si>
  <si>
    <t>Cape Coral-Fort Myers, FL</t>
  </si>
  <si>
    <t>Cape Girardeau, MO-IL</t>
  </si>
  <si>
    <t>Capital/Northern New York nonmetropolitan area</t>
  </si>
  <si>
    <t>Carbondale-Marion, IL</t>
  </si>
  <si>
    <t>Carson City, NV</t>
  </si>
  <si>
    <t>Casper, WY</t>
  </si>
  <si>
    <t>Cedar Rapids, IA</t>
  </si>
  <si>
    <t>Central East New York nonmetropolitan area</t>
  </si>
  <si>
    <t>Central Indiana nonmetropolitan area</t>
  </si>
  <si>
    <t>Central Kentucky nonmetropolitan area</t>
  </si>
  <si>
    <t>Central Louisiana nonmetropolitan area</t>
  </si>
  <si>
    <t>Central Missouri nonmetropolitan area</t>
  </si>
  <si>
    <t>Central New Hampshire nonmetropolitan area</t>
  </si>
  <si>
    <t>Central Oregon nonmetropolitan area</t>
  </si>
  <si>
    <t>Central Utah nonmetropolitan area</t>
  </si>
  <si>
    <t>Chambersburg-Waynesboro, PA</t>
  </si>
  <si>
    <t>Champaign-Urbana, IL</t>
  </si>
  <si>
    <t>Charleston-North Charleston, SC</t>
  </si>
  <si>
    <t>Charleston, WV</t>
  </si>
  <si>
    <t>Charlotte-Concord-Gastonia, NC-SC</t>
  </si>
  <si>
    <t>Charlottesville, VA</t>
  </si>
  <si>
    <t>Chattanooga, TN-GA</t>
  </si>
  <si>
    <t>Cheyenne, WY</t>
  </si>
  <si>
    <t>Chicago-Naperville-Elgin, IL-IN-WI</t>
  </si>
  <si>
    <t>Chico, CA</t>
  </si>
  <si>
    <t>Cincinnati, OH-KY-IN</t>
  </si>
  <si>
    <t>Clarksville, TN-KY</t>
  </si>
  <si>
    <t>Cleveland-Elyria, OH</t>
  </si>
  <si>
    <t>Cleveland, TN</t>
  </si>
  <si>
    <t>Coast Oregon nonmetropolitan area</t>
  </si>
  <si>
    <t>Coastal Plains Region of Texas nonmetropolitan area</t>
  </si>
  <si>
    <t>Coeur d'Alene, ID</t>
  </si>
  <si>
    <t>College Station-Bryan, TX</t>
  </si>
  <si>
    <t>Colorado Springs, CO</t>
  </si>
  <si>
    <t>Columbia, MO</t>
  </si>
  <si>
    <t>Columbia, SC</t>
  </si>
  <si>
    <t>Columbus, GA-AL</t>
  </si>
  <si>
    <t>Columbus, IN</t>
  </si>
  <si>
    <t>Columbus, OH</t>
  </si>
  <si>
    <t>Connecticut nonmetropolitan area</t>
  </si>
  <si>
    <t>Corpus Christi, TX</t>
  </si>
  <si>
    <t>Corvallis, OR</t>
  </si>
  <si>
    <t>Crestview-Fort Walton Beach-Destin, FL</t>
  </si>
  <si>
    <t>Cumberland, MD-WV</t>
  </si>
  <si>
    <t>Dallas-Fort Worth-Arlington, TX</t>
  </si>
  <si>
    <t>Dalton, GA</t>
  </si>
  <si>
    <t>Danbury, CT</t>
  </si>
  <si>
    <t>Danville, IL</t>
  </si>
  <si>
    <t>Daphne-Fairhope-Foley, AL</t>
  </si>
  <si>
    <t>Davenport-Moline-Rock Island, IA-IL</t>
  </si>
  <si>
    <t>Dayton, OH</t>
  </si>
  <si>
    <t>Decatur, AL</t>
  </si>
  <si>
    <t>Decatur, IL</t>
  </si>
  <si>
    <t>Deltona-Daytona Beach-Ormond Beach, FL</t>
  </si>
  <si>
    <t>Denver-Aurora-Lakewood, CO</t>
  </si>
  <si>
    <t>Des Moines-West Des Moines, IA</t>
  </si>
  <si>
    <t>Detroit-Warren-Dearborn, MI</t>
  </si>
  <si>
    <t>Dothan, AL</t>
  </si>
  <si>
    <t>Dover-Durham, NH-ME</t>
  </si>
  <si>
    <t>Dover, DE</t>
  </si>
  <si>
    <t>Dubuque, IA</t>
  </si>
  <si>
    <t>Duluth, MN-WI</t>
  </si>
  <si>
    <t>Durham-Chapel Hill, NC</t>
  </si>
  <si>
    <t>East Arkansas nonmetropolitan area</t>
  </si>
  <si>
    <t>East Central Illinois nonmetropolitan area</t>
  </si>
  <si>
    <t>East Georgia nonmetropolitan area</t>
  </si>
  <si>
    <t>East Kentucky nonmetropolitan area</t>
  </si>
  <si>
    <t>East North Dakota nonmetropolitan area</t>
  </si>
  <si>
    <t>East South Dakota nonmetropolitan area</t>
  </si>
  <si>
    <t>East Stroudsburg, PA</t>
  </si>
  <si>
    <t>East Tennessee nonmetropolitan area</t>
  </si>
  <si>
    <t>East-Central Montana nonmetropolitan area</t>
  </si>
  <si>
    <t>Eastern and Southern Colorado nonmetropolitan area</t>
  </si>
  <si>
    <t>Eastern New Mexico nonmetropolitan area</t>
  </si>
  <si>
    <t>Eastern Ohio nonmetropolitan area</t>
  </si>
  <si>
    <t>Eastern Oregon nonmetropolitan area</t>
  </si>
  <si>
    <t>Eastern Sierra-Mother Lode Region of California nonmetropolitan area</t>
  </si>
  <si>
    <t>Eastern Utah nonmetropolitan area</t>
  </si>
  <si>
    <t>Eastern Washington nonmetropolitan area</t>
  </si>
  <si>
    <t>Eastern Wyoming nonmetropolitan area</t>
  </si>
  <si>
    <t>Eau Claire, WI</t>
  </si>
  <si>
    <t>El Centro, CA</t>
  </si>
  <si>
    <t>El Paso, TX</t>
  </si>
  <si>
    <t>Elizabethtown-Fort Knox, KY</t>
  </si>
  <si>
    <t>Elkhart-Goshen, IN</t>
  </si>
  <si>
    <t>Elmira, NY</t>
  </si>
  <si>
    <t>Enid, OK</t>
  </si>
  <si>
    <t>Erie, PA</t>
  </si>
  <si>
    <t>Eugene, OR</t>
  </si>
  <si>
    <t>Evansville, IN-KY</t>
  </si>
  <si>
    <t>Fairbanks, AK</t>
  </si>
  <si>
    <t>Fargo, ND-MN</t>
  </si>
  <si>
    <t>Farmington, NM</t>
  </si>
  <si>
    <t>Fayetteville-Springdale-Rogers, AR-MO</t>
  </si>
  <si>
    <t>Fayetteville, NC</t>
  </si>
  <si>
    <t>Flagstaff, AZ</t>
  </si>
  <si>
    <t>Flint, MI</t>
  </si>
  <si>
    <t>Florence-Muscle Shoals, AL</t>
  </si>
  <si>
    <t>Florence, SC</t>
  </si>
  <si>
    <t>Fond du Lac, WI</t>
  </si>
  <si>
    <t>Fort Collins, CO</t>
  </si>
  <si>
    <t>Fort Smith, AR-OK</t>
  </si>
  <si>
    <t>Fort Wayne, IN</t>
  </si>
  <si>
    <t>Fresno, CA</t>
  </si>
  <si>
    <t>Gadsden, AL</t>
  </si>
  <si>
    <t>Gainesville, FL</t>
  </si>
  <si>
    <t>Gainesville, GA</t>
  </si>
  <si>
    <t>Gettysburg, PA</t>
  </si>
  <si>
    <t>Glens Falls, NY</t>
  </si>
  <si>
    <t>Goldsboro, NC</t>
  </si>
  <si>
    <t>Grand Forks, ND-MN</t>
  </si>
  <si>
    <t>Grand Island, NE</t>
  </si>
  <si>
    <t>Grand Junction, CO</t>
  </si>
  <si>
    <t>Grand Rapids-Wyoming, MI</t>
  </si>
  <si>
    <t>Grants Pass, OR</t>
  </si>
  <si>
    <t>Great Falls, MT</t>
  </si>
  <si>
    <t>Greeley, CO</t>
  </si>
  <si>
    <t>Green Bay, WI</t>
  </si>
  <si>
    <t>Greensboro-High Point, NC</t>
  </si>
  <si>
    <t>Greenville-Anderson-Mauldin, SC</t>
  </si>
  <si>
    <t>Greenville, NC</t>
  </si>
  <si>
    <t>Guam</t>
  </si>
  <si>
    <t>Guayama, PR</t>
  </si>
  <si>
    <t>Gulfport-Biloxi-Pascagoula, MS</t>
  </si>
  <si>
    <t>Hagerstown-Martinsburg, MD-WV</t>
  </si>
  <si>
    <t>Hammond, LA</t>
  </si>
  <si>
    <t>Hanford-Corcoran, CA</t>
  </si>
  <si>
    <t>Harrisburg-Carlisle, PA</t>
  </si>
  <si>
    <t>Harrisonburg, VA</t>
  </si>
  <si>
    <t>Hartford-West Hartford-East Hartford, CT</t>
  </si>
  <si>
    <t>Hattiesburg, MS</t>
  </si>
  <si>
    <t>Hawaii / Kauai nonmetropolitan area</t>
  </si>
  <si>
    <t>Hickory-Lenoir-Morganton, NC</t>
  </si>
  <si>
    <t>Hill Country Region of Texas nonmetropolitan area</t>
  </si>
  <si>
    <t>Hilton Head Island-Bluffton-Beaufort, SC</t>
  </si>
  <si>
    <t>Hinesville, GA</t>
  </si>
  <si>
    <t>Homosassa Springs, FL</t>
  </si>
  <si>
    <t>Hot Springs, AR</t>
  </si>
  <si>
    <t>Houma-Thibodaux, LA</t>
  </si>
  <si>
    <t>Houston-The Woodlands-Sugar Land, TX</t>
  </si>
  <si>
    <t>Huntington-Ashland, WV-KY-OH</t>
  </si>
  <si>
    <t>Huntsville, AL</t>
  </si>
  <si>
    <t>Idaho Falls, ID</t>
  </si>
  <si>
    <t>Indianapolis-Carmel-Anderson, IN</t>
  </si>
  <si>
    <t>Iowa City, IA</t>
  </si>
  <si>
    <t>Ithaca, NY</t>
  </si>
  <si>
    <t>Jackson, MI</t>
  </si>
  <si>
    <t>Jackson, MS</t>
  </si>
  <si>
    <t>Jackson, TN</t>
  </si>
  <si>
    <t>Jacksonville, FL</t>
  </si>
  <si>
    <t>Jacksonville, NC</t>
  </si>
  <si>
    <t>Janesville-Beloit, WI</t>
  </si>
  <si>
    <t>Jefferson City, MO</t>
  </si>
  <si>
    <t>Johnson City, TN</t>
  </si>
  <si>
    <t>Johnstown, PA</t>
  </si>
  <si>
    <t>Jonesboro, AR</t>
  </si>
  <si>
    <t>Joplin, MO</t>
  </si>
  <si>
    <t>Kahului-Wailuku-Lahaina, HI</t>
  </si>
  <si>
    <t>Kalamazoo-Portage, MI</t>
  </si>
  <si>
    <t>Kankakee, IL</t>
  </si>
  <si>
    <t>Kansas City, MO-KS</t>
  </si>
  <si>
    <t>Kansas nonmetropolitan area</t>
  </si>
  <si>
    <t>Kennewick-Richland, WA</t>
  </si>
  <si>
    <t>Killeen-Temple, TX</t>
  </si>
  <si>
    <t>Kingsport-Bristol-Bristol, TN-VA</t>
  </si>
  <si>
    <t>Kingston, NY</t>
  </si>
  <si>
    <t>Knoxville, TN</t>
  </si>
  <si>
    <t>Kokomo, IN</t>
  </si>
  <si>
    <t>La Crosse-Onalaska, WI-MN</t>
  </si>
  <si>
    <t>Lafayette-West Lafayette, IN</t>
  </si>
  <si>
    <t>Lafayette, LA</t>
  </si>
  <si>
    <t>Lake Charles, LA</t>
  </si>
  <si>
    <t>Lake Havasu City-Kingman, AZ</t>
  </si>
  <si>
    <t>Lakeland-Winter Haven, FL</t>
  </si>
  <si>
    <t>Lancaster, PA</t>
  </si>
  <si>
    <t>Lansing-East Lansing, MI</t>
  </si>
  <si>
    <t>Laredo, TX</t>
  </si>
  <si>
    <t>Las Cruces, NM</t>
  </si>
  <si>
    <t>Las Vegas-Henderson-Paradise, NV</t>
  </si>
  <si>
    <t>Lawrence, KS</t>
  </si>
  <si>
    <t>Lawton, OK</t>
  </si>
  <si>
    <t>Lebanon, PA</t>
  </si>
  <si>
    <t>Leominster-Gardner, MA</t>
  </si>
  <si>
    <t>Lewiston-Auburn, ME</t>
  </si>
  <si>
    <t>Lewiston, ID-WA</t>
  </si>
  <si>
    <t>Lexington-Fayette, KY</t>
  </si>
  <si>
    <t>Lima, OH</t>
  </si>
  <si>
    <t>Lincoln, NE</t>
  </si>
  <si>
    <t>Little Rock-North Little Rock-Conway, AR</t>
  </si>
  <si>
    <t>Logan, UT-ID</t>
  </si>
  <si>
    <t>Longview, TX</t>
  </si>
  <si>
    <t>Longview, WA</t>
  </si>
  <si>
    <t>Los Angeles-Long Beach-Anaheim, CA</t>
  </si>
  <si>
    <t>Louisville/Jefferson County, KY-IN</t>
  </si>
  <si>
    <t>Lower Savannah South Carolina nonmetropolitan area</t>
  </si>
  <si>
    <t>Lubbock, TX</t>
  </si>
  <si>
    <t>Lynchburg, VA</t>
  </si>
  <si>
    <t>Macon, GA</t>
  </si>
  <si>
    <t>Madera, CA</t>
  </si>
  <si>
    <t>Madison, WI</t>
  </si>
  <si>
    <t>Manchester, NH</t>
  </si>
  <si>
    <t>Manhattan, KS</t>
  </si>
  <si>
    <t>Mankato-North Mankato, MN</t>
  </si>
  <si>
    <t>Mansfield, OH</t>
  </si>
  <si>
    <t>Maryland nonmetropolitan area</t>
  </si>
  <si>
    <t>Massachusetts nonmetropolitan area</t>
  </si>
  <si>
    <t>Mayaguez, PR</t>
  </si>
  <si>
    <t>McAllen-Edinburg-Mission, TX</t>
  </si>
  <si>
    <t>Medford, OR</t>
  </si>
  <si>
    <t>Memphis, TN-MS-AR</t>
  </si>
  <si>
    <t>Merced, CA</t>
  </si>
  <si>
    <t>Miami-Fort Lauderdale-West Palm Beach, FL</t>
  </si>
  <si>
    <t>Michigan City-La Porte, IN</t>
  </si>
  <si>
    <t>Middle Georgia nonmetropolitan area</t>
  </si>
  <si>
    <t>Midland, MI</t>
  </si>
  <si>
    <t>Midland, TX</t>
  </si>
  <si>
    <t>Milwaukee-Waukesha-West Allis, WI</t>
  </si>
  <si>
    <t>Minneapolis-St. Paul-Bloomington, MN-WI</t>
  </si>
  <si>
    <t>Missoula, MT</t>
  </si>
  <si>
    <t>Mobile, AL</t>
  </si>
  <si>
    <t>Modesto, CA</t>
  </si>
  <si>
    <t>Monroe, LA</t>
  </si>
  <si>
    <t>Monroe, MI</t>
  </si>
  <si>
    <t>Montgomery, AL</t>
  </si>
  <si>
    <t>Morgantown, WV</t>
  </si>
  <si>
    <t>Morristown, TN</t>
  </si>
  <si>
    <t>Mount Vernon-Anacortes, WA</t>
  </si>
  <si>
    <t>Mountain North Carolina nonmetropolitan area</t>
  </si>
  <si>
    <t>Muncie, IN</t>
  </si>
  <si>
    <t>Muskegon, MI</t>
  </si>
  <si>
    <t>Myrtle Beach-Conway-North Myrtle Beach, SC-NC</t>
  </si>
  <si>
    <t>Napa, CA</t>
  </si>
  <si>
    <t>Naples-Immokalee-Marco Island, FL</t>
  </si>
  <si>
    <t>Nashville-Davidson--Murfreesboro--Franklin, TN</t>
  </si>
  <si>
    <t>Nevada nonmetropolitan area</t>
  </si>
  <si>
    <t>New Bedford, MA</t>
  </si>
  <si>
    <t>New Bern, NC</t>
  </si>
  <si>
    <t>New Haven, CT</t>
  </si>
  <si>
    <t>New Orleans-Metairie, LA</t>
  </si>
  <si>
    <t>New York-Newark-Jersey City, NY-NJ-PA</t>
  </si>
  <si>
    <t>Niles-Benton Harbor, MI</t>
  </si>
  <si>
    <t>North Arkansas nonmetropolitan area</t>
  </si>
  <si>
    <t>North Central Tennessee nonmetropolitan area</t>
  </si>
  <si>
    <t>North Coast Region of California nonmetropolitan area</t>
  </si>
  <si>
    <t>North Florida nonmetropolitan area</t>
  </si>
  <si>
    <t>North Georgia nonmetropolitan area</t>
  </si>
  <si>
    <t>North Missouri nonmetropolitan area</t>
  </si>
  <si>
    <t>North Northeastern Ohio nonmetropolitan area (noncontiguous)</t>
  </si>
  <si>
    <t>North Port-Sarasota-Bradenton, FL</t>
  </si>
  <si>
    <t>North Texas Region of Texas nonmetropolitan area</t>
  </si>
  <si>
    <t>North Valley-Northern Mountains Region of California nonmetropolitan area</t>
  </si>
  <si>
    <t>Northeast Alabama nonmetropolitan area</t>
  </si>
  <si>
    <t>Northeast Coastal North Carolina nonmetropolitan area</t>
  </si>
  <si>
    <t>Northeast Iowa nonmetropolitan area</t>
  </si>
  <si>
    <t>Northeast Louisiana nonmetropolitan area</t>
  </si>
  <si>
    <t>Northeast Lower Peninsula of Michigan nonmetropolitan area</t>
  </si>
  <si>
    <t>Northeast Maine nonmetropolitan area</t>
  </si>
  <si>
    <t>Northeast Minnesota nonmetropolitan area</t>
  </si>
  <si>
    <t>Northeast Mississippi nonmetropolitan area</t>
  </si>
  <si>
    <t>Northeast Nebraska nonmetropolitan area</t>
  </si>
  <si>
    <t>Northeast Oklahoma nonmetropolitan area</t>
  </si>
  <si>
    <t>Northeast South Carolina nonmetropolitan area</t>
  </si>
  <si>
    <t>Northeast Virginia nonmetropolitan area</t>
  </si>
  <si>
    <t>Northeastern Wisconsin nonmetropolitan area</t>
  </si>
  <si>
    <t>Northern Indiana nonmetropolitan area</t>
  </si>
  <si>
    <t>Northern New Hampshire nonmetropolitan area</t>
  </si>
  <si>
    <t>Northern New Mexico nonmetropolitan area</t>
  </si>
  <si>
    <t>Northern Pennsylvania nonmetropolitan area</t>
  </si>
  <si>
    <t>Northern Vermont nonmetropolitan area</t>
  </si>
  <si>
    <t>Northern West Virginia nonmetropolitan area</t>
  </si>
  <si>
    <t>Northwest Alabama nonmetropolitan area</t>
  </si>
  <si>
    <t>Northwest Colorado nonmetropolitan area</t>
  </si>
  <si>
    <t>Northwest Illinois nonmetropolitan area</t>
  </si>
  <si>
    <t>Northwest Iowa nonmetropolitan area</t>
  </si>
  <si>
    <t>Northwest Lower Peninsula of Michigan nonmetropolitan area</t>
  </si>
  <si>
    <t>Northwest Minnesota nonmetropolitan area</t>
  </si>
  <si>
    <t>Northwest Mississippi nonmetropolitan area</t>
  </si>
  <si>
    <t>Northwest Nebraska nonmetropolitan area</t>
  </si>
  <si>
    <t>Northwest Oklahoma nonmetropolitan area</t>
  </si>
  <si>
    <t>Northwest Virginia nonmetropolitan area</t>
  </si>
  <si>
    <t>Northwestern Idaho nonmetropolitan area</t>
  </si>
  <si>
    <t>Northwestern Wisconsin nonmetropolitan area</t>
  </si>
  <si>
    <t>Norwich-New London-Westerly, CT-RI</t>
  </si>
  <si>
    <t>Ocala, FL</t>
  </si>
  <si>
    <t>Ocean City, NJ</t>
  </si>
  <si>
    <t>Odessa, TX</t>
  </si>
  <si>
    <t>Ogden-Clearfield, UT</t>
  </si>
  <si>
    <t>Oklahoma City, OK</t>
  </si>
  <si>
    <t>Olympia-Tumwater, WA</t>
  </si>
  <si>
    <t>Omaha-Council Bluffs, NE-IA</t>
  </si>
  <si>
    <t>Orlando-Kissimmee-Sanford, FL</t>
  </si>
  <si>
    <t>Oshkosh-Neenah, WI</t>
  </si>
  <si>
    <t>Owensboro, KY</t>
  </si>
  <si>
    <t>Oxnard-Thousand Oaks-Ventura, CA</t>
  </si>
  <si>
    <t>Palm Bay-Melbourne-Titusville, FL</t>
  </si>
  <si>
    <t>Panama City, FL</t>
  </si>
  <si>
    <t>Parkersburg-Vienna, WV</t>
  </si>
  <si>
    <t>Pensacola-Ferry Pass-Brent, FL</t>
  </si>
  <si>
    <t>Peoria, IL</t>
  </si>
  <si>
    <t>Philadelphia-Camden-Wilmington, PA-NJ-DE-MD</t>
  </si>
  <si>
    <t>Phoenix-Mesa-Scottsdale, AZ</t>
  </si>
  <si>
    <t>Piedmont North Carolina nonmetropolitan area</t>
  </si>
  <si>
    <t>Pine Bluff, AR</t>
  </si>
  <si>
    <t>Pittsburgh, PA</t>
  </si>
  <si>
    <t>Pittsfield, MA</t>
  </si>
  <si>
    <t>Pocatello, ID</t>
  </si>
  <si>
    <t>Ponce, PR</t>
  </si>
  <si>
    <t>Port St. Lucie, FL</t>
  </si>
  <si>
    <t>Portland-South Portland, ME</t>
  </si>
  <si>
    <t>Portland-Vancouver-Hillsboro, OR-WA</t>
  </si>
  <si>
    <t>Portsmouth, NH-ME</t>
  </si>
  <si>
    <t>Prescott, AZ</t>
  </si>
  <si>
    <t>Providence-Warwick, RI-MA</t>
  </si>
  <si>
    <t>Provo-Orem, UT</t>
  </si>
  <si>
    <t>Pueblo, CO</t>
  </si>
  <si>
    <t>Puerto Rico nonmetropolitan area</t>
  </si>
  <si>
    <t>Punta Gorda, FL</t>
  </si>
  <si>
    <t>Racine, WI</t>
  </si>
  <si>
    <t>Raleigh, NC</t>
  </si>
  <si>
    <t>Rapid City, SD</t>
  </si>
  <si>
    <t>Reading, PA</t>
  </si>
  <si>
    <t>Redding, CA</t>
  </si>
  <si>
    <t>Reno, NV</t>
  </si>
  <si>
    <t>Richmond, VA</t>
  </si>
  <si>
    <t>Riverside-San Bernardino-Ontario, CA</t>
  </si>
  <si>
    <t>Roanoke, VA</t>
  </si>
  <si>
    <t>Rochester, MN</t>
  </si>
  <si>
    <t>Rochester, NY</t>
  </si>
  <si>
    <t>Rockford, IL</t>
  </si>
  <si>
    <t>Rocky Mount, NC</t>
  </si>
  <si>
    <t>Rome, GA</t>
  </si>
  <si>
    <t>Sacramento--Roseville--Arden-Arcade, CA</t>
  </si>
  <si>
    <t>Saginaw, MI</t>
  </si>
  <si>
    <t>Salem, OR</t>
  </si>
  <si>
    <t>Salinas, CA</t>
  </si>
  <si>
    <t>Salisbury, MD-DE</t>
  </si>
  <si>
    <t>Salt Lake City, UT</t>
  </si>
  <si>
    <t>San Angelo, TX</t>
  </si>
  <si>
    <t>San Antonio-New Braunfels, TX</t>
  </si>
  <si>
    <t>San Diego-Carlsbad, CA</t>
  </si>
  <si>
    <t>San Francisco-Oakland-Hayward, CA</t>
  </si>
  <si>
    <t>San German, PR</t>
  </si>
  <si>
    <t>San Jose-Sunnyvale-Santa Clara, CA</t>
  </si>
  <si>
    <t>San Juan-Carolina-Caguas, PR</t>
  </si>
  <si>
    <t>San Luis Obispo-Paso Robles-Arroyo Grande, CA</t>
  </si>
  <si>
    <t>Santa Cruz-Watsonville, CA</t>
  </si>
  <si>
    <t>Santa Fe, NM</t>
  </si>
  <si>
    <t>Santa Maria-Santa Barbara, CA</t>
  </si>
  <si>
    <t>Santa Rosa, CA</t>
  </si>
  <si>
    <t>Savannah, GA</t>
  </si>
  <si>
    <t>Scranton--Wilkes-Barre--Hazleton, PA</t>
  </si>
  <si>
    <t>Seattle-Tacoma-Bellevue, WA</t>
  </si>
  <si>
    <t>Sebastian-Vero Beach, FL</t>
  </si>
  <si>
    <t>Sebring, FL</t>
  </si>
  <si>
    <t>Sheboygan, WI</t>
  </si>
  <si>
    <t>Sherman-Denison, TX</t>
  </si>
  <si>
    <t>Shreveport-Bossier City, LA</t>
  </si>
  <si>
    <t>Sierra Vista-Douglas, AZ</t>
  </si>
  <si>
    <t>Sioux City, IA-NE-SD</t>
  </si>
  <si>
    <t>Sioux Falls, SD</t>
  </si>
  <si>
    <t>South Arkansas nonmetropolitan area</t>
  </si>
  <si>
    <t>South Bend-Mishawaka, IN-MI</t>
  </si>
  <si>
    <t>South Central Kentucky nonmetropolitan area</t>
  </si>
  <si>
    <t>South Central Tennessee nonmetropolitan area</t>
  </si>
  <si>
    <t>South Central Wisconsin nonmetropolitan area</t>
  </si>
  <si>
    <t>South Florida nonmetropolitan area</t>
  </si>
  <si>
    <t>South Georgia nonmetropolitan area</t>
  </si>
  <si>
    <t>South Illinois nonmetropolitan area</t>
  </si>
  <si>
    <t>South Nebraska nonmetropolitan area</t>
  </si>
  <si>
    <t>Southeast Alabama nonmetropolitan area</t>
  </si>
  <si>
    <t>Southeast Coastal North Carolina nonmetropolitan area</t>
  </si>
  <si>
    <t>Southeast Iowa nonmetropolitan area</t>
  </si>
  <si>
    <t>Southeast Minnesota nonmetropolitan area</t>
  </si>
  <si>
    <t>Southeast Mississippi nonmetropolitan area</t>
  </si>
  <si>
    <t>Southeast Missouri nonmetropolitan area</t>
  </si>
  <si>
    <t>Southeast Oklahoma nonmetropolitan area</t>
  </si>
  <si>
    <t>Southeast-Central Idaho nonmetropolitan area</t>
  </si>
  <si>
    <t>Southern Indiana nonmetropolitan area</t>
  </si>
  <si>
    <t>Southern Ohio nonmetropolitan area</t>
  </si>
  <si>
    <t>Southern Pennsylvania nonmetropolitan area</t>
  </si>
  <si>
    <t>Southern Vermont nonmetropolitan area</t>
  </si>
  <si>
    <t>Southern West Virginia nonmetropolitan area</t>
  </si>
  <si>
    <t>Southside Virginia nonmetropolitan area</t>
  </si>
  <si>
    <t>Southwest Alabama nonmetropolitan area</t>
  </si>
  <si>
    <t>Southwest Colorado nonmetropolitan area</t>
  </si>
  <si>
    <t>Southwest Iowa nonmetropolitan area</t>
  </si>
  <si>
    <t>Southwest Louisiana nonmetropolitan area</t>
  </si>
  <si>
    <t>Southwest Maine nonmetropolitan area</t>
  </si>
  <si>
    <t>Southwest Minnesota nonmetropolitan area</t>
  </si>
  <si>
    <t>Southwest Mississippi nonmetropolitan area</t>
  </si>
  <si>
    <t>Southwest Missouri nonmetropolitan area</t>
  </si>
  <si>
    <t>Southwest Montana nonmetropolitan area</t>
  </si>
  <si>
    <t>Southwest New York nonmetropolitan area</t>
  </si>
  <si>
    <t>Southwest Oklahoma nonmetropolitan area</t>
  </si>
  <si>
    <t>Southwest Virginia nonmetropolitan area</t>
  </si>
  <si>
    <t>Spartanburg, SC</t>
  </si>
  <si>
    <t>Spokane-Spokane Valley, WA</t>
  </si>
  <si>
    <t>Springfield, IL</t>
  </si>
  <si>
    <t>Springfield, MA-CT</t>
  </si>
  <si>
    <t>Springfield, MO</t>
  </si>
  <si>
    <t>Springfield, OH</t>
  </si>
  <si>
    <t>St. Cloud, MN</t>
  </si>
  <si>
    <t>St. George, UT</t>
  </si>
  <si>
    <t>St. Joseph, MO-KS</t>
  </si>
  <si>
    <t>St. Louis, MO-IL</t>
  </si>
  <si>
    <t>State College, PA</t>
  </si>
  <si>
    <t>Staunton-Waynesboro, VA</t>
  </si>
  <si>
    <t>Stockton-Lodi, CA</t>
  </si>
  <si>
    <t>Sumter, SC</t>
  </si>
  <si>
    <t>Syracuse, NY</t>
  </si>
  <si>
    <t>Tallahassee, FL</t>
  </si>
  <si>
    <t>Tampa-St. Petersburg-Clearwater, FL</t>
  </si>
  <si>
    <t>Terre Haute, IN</t>
  </si>
  <si>
    <t>Texarkana, TX-AR</t>
  </si>
  <si>
    <t>The Villages, FL</t>
  </si>
  <si>
    <t>Toledo, OH</t>
  </si>
  <si>
    <t>Topeka, KS</t>
  </si>
  <si>
    <t>Trenton, NJ</t>
  </si>
  <si>
    <t>Tucson, AZ</t>
  </si>
  <si>
    <t>Tulsa, OK</t>
  </si>
  <si>
    <t>Tuscaloosa, AL</t>
  </si>
  <si>
    <t>Twin Falls, ID</t>
  </si>
  <si>
    <t>Tyler, TX</t>
  </si>
  <si>
    <t>Upper Peninsula of Michigan nonmetropolitan area</t>
  </si>
  <si>
    <t>Upper Savannah South Carolina nonmetropolitan area</t>
  </si>
  <si>
    <t>Urban Honolulu, HI</t>
  </si>
  <si>
    <t>Utica-Rome, NY</t>
  </si>
  <si>
    <t>Valdosta, GA</t>
  </si>
  <si>
    <t>Vallejo-Fairfield, CA</t>
  </si>
  <si>
    <t>Victoria, TX</t>
  </si>
  <si>
    <t>Vineland-Bridgeton, NJ</t>
  </si>
  <si>
    <t>Virgin Islands</t>
  </si>
  <si>
    <t>Virginia Beach-Norfolk-Newport News, VA-NC</t>
  </si>
  <si>
    <t>Visalia-Porterville, CA</t>
  </si>
  <si>
    <t>Waco, TX</t>
  </si>
  <si>
    <t>Walla Walla, WA</t>
  </si>
  <si>
    <t>Warner Robins, GA</t>
  </si>
  <si>
    <t>Washington-Arlington-Alexandria, DC-VA-MD-WV</t>
  </si>
  <si>
    <t>Waterbury, CT</t>
  </si>
  <si>
    <t>Waterloo-Cedar Falls, IA</t>
  </si>
  <si>
    <t>Watertown-Fort Drum, NY</t>
  </si>
  <si>
    <t>Wausau, WI</t>
  </si>
  <si>
    <t>Weirton-Steubenville, WV-OH</t>
  </si>
  <si>
    <t>Wenatchee, WA</t>
  </si>
  <si>
    <t>West Arkansas nonmetropolitan area</t>
  </si>
  <si>
    <t>West Central Illinois nonmetropolitan area</t>
  </si>
  <si>
    <t>West Central-Southwest New Hampshire nonmetropolitan area</t>
  </si>
  <si>
    <t>West Kentucky nonmetropolitan area</t>
  </si>
  <si>
    <t>West Montana nonmetropolitan area</t>
  </si>
  <si>
    <t>West North Dakota nonmetropolitan area</t>
  </si>
  <si>
    <t>West Northwestern Ohio nonmetropolitan area</t>
  </si>
  <si>
    <t>West South Dakota nonmetropolitan area</t>
  </si>
  <si>
    <t>West Tennessee nonmetropolitan area</t>
  </si>
  <si>
    <t>West Texas Region of Texas nonmetropolitan area</t>
  </si>
  <si>
    <t>Western Pennsylvania nonmetropolitan area</t>
  </si>
  <si>
    <t>Western Washington nonmetropolitan area</t>
  </si>
  <si>
    <t>Western Wisconsin nonmetropolitan area</t>
  </si>
  <si>
    <t>Western Wyoming nonmetropolitan area</t>
  </si>
  <si>
    <t>Wheeling, WV-OH</t>
  </si>
  <si>
    <t>Wichita Falls, TX</t>
  </si>
  <si>
    <t>Wichita, KS</t>
  </si>
  <si>
    <t>Williamsport, PA</t>
  </si>
  <si>
    <t>Wilmington, NC</t>
  </si>
  <si>
    <t>Winchester, VA-WV</t>
  </si>
  <si>
    <t>Winston-Salem, NC</t>
  </si>
  <si>
    <t>Worcester, MA-CT</t>
  </si>
  <si>
    <t>Yakima, WA</t>
  </si>
  <si>
    <t>York-Hanover, PA</t>
  </si>
  <si>
    <t>Youngstown-Warren-Boardman, OH-PA</t>
  </si>
  <si>
    <t>Yuba City, CA</t>
  </si>
  <si>
    <t>Yuma, AZ</t>
  </si>
  <si>
    <t>Year in the Life - primary grade covered</t>
  </si>
  <si>
    <t>Annual Effect Size</t>
  </si>
  <si>
    <t>Effect sizes retreived from Hill, Carolyn &amp; Bloom, Howard &amp; Black, Alison &amp; Lipsey, Mark. (2008). Empirical Benchmarks for Interpreting Effect Sizes in Research. Child Development Perspectives. 2. 172 - 177. 10.1111/j.1750-8606.2008.00061.x.</t>
  </si>
  <si>
    <t>Literacy</t>
  </si>
  <si>
    <t>Direct</t>
  </si>
  <si>
    <t>In-school</t>
  </si>
  <si>
    <t>Tutor Type (Implementation Details B14)</t>
  </si>
  <si>
    <t>Units</t>
  </si>
  <si>
    <t>Indirect</t>
  </si>
  <si>
    <t>After-school on-site</t>
  </si>
  <si>
    <t>Hours</t>
  </si>
  <si>
    <t>After-school off-site</t>
  </si>
  <si>
    <t>School-based Teachers</t>
  </si>
  <si>
    <t>FTEs</t>
  </si>
  <si>
    <t>Volunteers</t>
  </si>
  <si>
    <t>Tutor, in-person</t>
  </si>
  <si>
    <t>Yes, device for each student</t>
  </si>
  <si>
    <t>School-based Paraprofessionals</t>
  </si>
  <si>
    <t>Fixed Price</t>
  </si>
  <si>
    <t>Tutor, virtual</t>
  </si>
  <si>
    <t>Yes, device but not 1:1</t>
  </si>
  <si>
    <t>Americorps</t>
  </si>
  <si>
    <t>Hybrid: tutor + tech</t>
  </si>
  <si>
    <t>Peer Tutors</t>
  </si>
  <si>
    <t>Hybrid: in-person + virtual</t>
  </si>
  <si>
    <t>Tech-only</t>
  </si>
  <si>
    <t>Professional Tutors</t>
  </si>
  <si>
    <t>Parents</t>
  </si>
  <si>
    <t>Artificial Intelligence</t>
  </si>
  <si>
    <t>Other</t>
  </si>
  <si>
    <t>Pricing by Category Output</t>
  </si>
  <si>
    <t>Total Per Pupil</t>
  </si>
  <si>
    <t>Percent Per Pupil (for this perspective)</t>
  </si>
  <si>
    <t>Price Type</t>
  </si>
  <si>
    <t>Additional Cost to School</t>
  </si>
  <si>
    <t>Total Cost to School</t>
  </si>
  <si>
    <t>Delivery and Operations vs Training and Support</t>
  </si>
  <si>
    <t>Top of Range</t>
  </si>
  <si>
    <t>Bottom of Range</t>
  </si>
  <si>
    <t>Hours of tutoring to improve student learning by one month</t>
  </si>
  <si>
    <t>Expected Growth in One Year (in sd)</t>
  </si>
  <si>
    <t>Delivery and Operations</t>
  </si>
  <si>
    <t>Non-Tutors</t>
  </si>
  <si>
    <t>% Annual Growth</t>
  </si>
  <si>
    <t>Tutor Costs vs Non-Tutor Costs</t>
  </si>
  <si>
    <t>Months of Growth</t>
  </si>
  <si>
    <t>Costs by Ingredient Category</t>
  </si>
  <si>
    <t>Equipment and Materials</t>
  </si>
  <si>
    <t>Facilities</t>
  </si>
  <si>
    <r>
      <rPr>
        <sz val="10"/>
        <color theme="1"/>
        <rFont val="Arial"/>
      </rPr>
      <t xml:space="preserve">This Costing Tool is intended to support a cost analysis by tutoring programs and researchers. It has five tabs that users can interact with. Users will be asked to input key data on two of the tabs. Any cell that is </t>
    </r>
    <r>
      <rPr>
        <b/>
        <sz val="10"/>
        <color theme="1"/>
        <rFont val="Arial"/>
      </rPr>
      <t>green is for user inputs</t>
    </r>
    <r>
      <rPr>
        <sz val="10"/>
        <color theme="1"/>
        <rFont val="Arial"/>
      </rPr>
      <t xml:space="preserve">. Some inputs have data restrictions, such as requiring a positive number. Below is a guide that describes the purpose of each tab, including key information that will support users in completing the tool. The outputs tab does not have any user inputs. User inputs are used to calculate the outputs. For more a more detailed guide and more information on the underlying assumptions and calculations please reference Accelerate's Guide to Calculating Program Costs (pages 12-35). If this tool is downloaded into excel it will lose important functionality necessary to complete a cost analysis. </t>
    </r>
  </si>
  <si>
    <r>
      <rPr>
        <sz val="10"/>
        <color theme="1"/>
        <rFont val="Arial"/>
      </rPr>
      <t xml:space="preserve">The </t>
    </r>
    <r>
      <rPr>
        <b/>
        <sz val="10"/>
        <color theme="1"/>
        <rFont val="Arial"/>
      </rPr>
      <t>Define and Price Ingredients</t>
    </r>
    <r>
      <rPr>
        <sz val="10"/>
        <color theme="1"/>
        <rFont val="Arial"/>
      </rPr>
      <t xml:space="preserve"> tab is also where ingredients are priced. Pricing the ingredients involves a five-step process: (1) identify pricing category; (2) assign unit of measure; (3) quantify the ingredients; (4) assign price to the ingredient; and (5) identify perspective, or who is paying for the ingredient.</t>
    </r>
  </si>
  <si>
    <r>
      <rPr>
        <b/>
        <sz val="10"/>
        <color theme="1"/>
        <rFont val="Arial"/>
        <family val="2"/>
        <scheme val="minor"/>
      </rPr>
      <t>Implementation Location</t>
    </r>
    <r>
      <rPr>
        <sz val="10"/>
        <color theme="1"/>
        <rFont val="Arial"/>
        <scheme val="minor"/>
      </rPr>
      <t xml:space="preserve"> includes both metropolitan areas and non-metropolitan areas that have wage data collected by the Bureau of Labor Statistics (BLS). Location will be used to populate local prices during the pricing phase of the analysis. If the implementation being analyzed extends across multiple geographic regions then local pricing may not be relevant.</t>
    </r>
  </si>
  <si>
    <r>
      <rPr>
        <b/>
        <sz val="10"/>
        <color theme="1"/>
        <rFont val="Arial"/>
        <family val="2"/>
        <scheme val="minor"/>
      </rPr>
      <t>Students Served</t>
    </r>
    <r>
      <rPr>
        <sz val="10"/>
        <color theme="1"/>
        <rFont val="Arial"/>
        <scheme val="minor"/>
      </rPr>
      <t xml:space="preserve"> should represent actual students served by the program implementation, not planned students served or total capacity. The count of students served should include students who received at least one session in the program during the year. Students who received at least one session were successfully enrolled in the program even if a student did not receive the full amount of intended tutoring dosage. </t>
    </r>
  </si>
  <si>
    <r>
      <rPr>
        <b/>
        <sz val="10"/>
        <color theme="1"/>
        <rFont val="Arial"/>
        <family val="2"/>
        <scheme val="minor"/>
      </rPr>
      <t>Tutor Benefits</t>
    </r>
    <r>
      <rPr>
        <sz val="10"/>
        <color theme="1"/>
        <rFont val="Arial"/>
        <scheme val="minor"/>
      </rPr>
      <t xml:space="preserve"> indicates whether tutors receive benefits. If tutors receive benefits, benefits will be included in the price of tutors in the pricing phase. The standardized prices for all school-based roles (e.g., teachers) automatically include benefits.</t>
    </r>
  </si>
  <si>
    <r>
      <rPr>
        <b/>
        <sz val="10"/>
        <color theme="1"/>
        <rFont val="Arial"/>
        <family val="2"/>
        <scheme val="minor"/>
      </rPr>
      <t>Price Charged to School Per Pupil</t>
    </r>
    <r>
      <rPr>
        <sz val="10"/>
        <color theme="1"/>
        <rFont val="Arial"/>
        <scheme val="minor"/>
      </rPr>
      <t xml:space="preserve"> is the fee charged to schools for implementing the program model. Programs that do not charge schools on a per pupil basis should calculate the per pupil price charged for the implementation being analyzed.</t>
    </r>
  </si>
  <si>
    <r>
      <rPr>
        <b/>
        <sz val="10"/>
        <color theme="1"/>
        <rFont val="Arial"/>
        <family val="2"/>
        <scheme val="minor"/>
      </rPr>
      <t>Impact estimates</t>
    </r>
    <r>
      <rPr>
        <sz val="10"/>
        <color theme="1"/>
        <rFont val="Arial"/>
        <family val="2"/>
        <scheme val="minor"/>
      </rPr>
      <t xml:space="preserve"> used to calculate cost-effectiveness should meet the same criteria outlined in Accelerate’s May 2024 report, including: (i) RCTs or other similarly rigorous quasi-experimental designs; (ii) at least 350 students in the study sample; (iii) conducted in a U.S. K-12 setting; (iv) using measures from assessments of academic performance that are in widespread use (e.g. state assessments, or nationally normed assessments such as NWEA MAP);  (v) an Intent-to-Treat (ITT) estimate of program impact; and (vi) are contemporaneous to the year in which the tutoring occurred.</t>
    </r>
  </si>
  <si>
    <r>
      <rPr>
        <b/>
        <sz val="10"/>
        <color theme="1"/>
        <rFont val="Arial"/>
        <family val="2"/>
        <scheme val="minor"/>
      </rPr>
      <t>Tutors.</t>
    </r>
    <r>
      <rPr>
        <sz val="10"/>
        <color theme="1"/>
        <rFont val="Arial"/>
        <scheme val="minor"/>
      </rPr>
      <t xml:space="preserve"> Describe the time tutors use to deliver tutoring or prepare for and follow up from tutoring. Time tutors use to be trained or to be coached should be included in the Training and Support Category. Multiple line items are available to describe different tutor types if the program model employs multiple types of tutors.</t>
    </r>
  </si>
  <si>
    <r>
      <rPr>
        <b/>
        <sz val="10"/>
        <color theme="1"/>
        <rFont val="Arial"/>
        <family val="2"/>
        <scheme val="minor"/>
      </rPr>
      <t>Site Lead or Coordinator.</t>
    </r>
    <r>
      <rPr>
        <sz val="10"/>
        <color theme="1"/>
        <rFont val="Arial"/>
        <scheme val="minor"/>
      </rPr>
      <t xml:space="preserve"> Describe the time site leads use ensuring the program is implemented. This may include activities such as engaging in scheduling meetings, enrolling students in the program, and general troubleshooting. Site leads may be school-based staff, provider staff, and/or there may be leads from both the school and the provider. If more than one role acts as a site lead and/or coordinator, use the "other personnel" lines for the additional roles.</t>
    </r>
  </si>
  <si>
    <r>
      <rPr>
        <b/>
        <sz val="10"/>
        <color theme="1"/>
        <rFont val="Arial"/>
        <family val="2"/>
        <scheme val="minor"/>
      </rPr>
      <t>Teachers.</t>
    </r>
    <r>
      <rPr>
        <sz val="10"/>
        <color theme="1"/>
        <rFont val="Arial"/>
        <scheme val="minor"/>
      </rPr>
      <t xml:space="preserve"> Describe any meetings, data collection or data reporting they engage in related to tutoring, even if teachers are not directly involved in the delivery of tutoring.</t>
    </r>
  </si>
  <si>
    <r>
      <rPr>
        <b/>
        <sz val="10"/>
        <color theme="1"/>
        <rFont val="Arial"/>
        <family val="2"/>
        <scheme val="minor"/>
      </rPr>
      <t>Principal/School Leadership.</t>
    </r>
    <r>
      <rPr>
        <sz val="10"/>
        <color theme="1"/>
        <rFont val="Arial"/>
        <scheme val="minor"/>
      </rPr>
      <t xml:space="preserve"> Describe any meetings, program set up or program coordination principals engage in related to tutoring, even if principals or other school leaders are not directly involved in the delivery of tutoring.</t>
    </r>
  </si>
  <si>
    <r>
      <rPr>
        <b/>
        <sz val="10"/>
        <color theme="1"/>
        <rFont val="Arial"/>
        <family val="2"/>
        <scheme val="minor"/>
      </rPr>
      <t>HR Personnel/Tutor Hiring.</t>
    </r>
    <r>
      <rPr>
        <sz val="10"/>
        <color theme="1"/>
        <rFont val="Arial"/>
        <scheme val="minor"/>
      </rPr>
      <t xml:space="preserve"> Describe the HR and hiring costs associated with the tutors needed for the particular implementation being analyzed. This may require an estimate of the time and effort required to hire and onboard tutors on a per tutor basis.</t>
    </r>
  </si>
  <si>
    <r>
      <rPr>
        <b/>
        <sz val="10"/>
        <color theme="1"/>
        <rFont val="Arial"/>
        <family val="2"/>
        <scheme val="minor"/>
      </rPr>
      <t>IT.</t>
    </r>
    <r>
      <rPr>
        <sz val="10"/>
        <color theme="1"/>
        <rFont val="Arial"/>
        <scheme val="minor"/>
      </rPr>
      <t xml:space="preserve"> Describe any technical support required to set up, maintain and troubleshoot technology for the particular implementation being analyzed.</t>
    </r>
  </si>
  <si>
    <r>
      <rPr>
        <b/>
        <sz val="10"/>
        <color theme="1"/>
        <rFont val="Arial"/>
        <family val="2"/>
        <scheme val="minor"/>
      </rPr>
      <t>Other Personnel.</t>
    </r>
    <r>
      <rPr>
        <sz val="10"/>
        <color theme="1"/>
        <rFont val="Arial"/>
        <scheme val="minor"/>
      </rPr>
      <t xml:space="preserve"> Describe any additional staff time that was not included in the prior lines. This may include roles that were not listed, such as family coordinators, or instances when multiple types of personnel fulfill the same role (e.g., school-based IT support and provider-based IT support).</t>
    </r>
  </si>
  <si>
    <r>
      <rPr>
        <b/>
        <sz val="10"/>
        <color theme="1"/>
        <rFont val="Arial"/>
        <family val="2"/>
        <scheme val="minor"/>
      </rPr>
      <t>Tutor Coaches/Supervisors/Trainers.</t>
    </r>
    <r>
      <rPr>
        <sz val="10"/>
        <color theme="1"/>
        <rFont val="Arial"/>
        <scheme val="minor"/>
      </rPr>
      <t xml:space="preserve"> Describe the personnel who are responsible for training tutors, or provide ongoing coaching and supervision to tutors. If more than one role is involved, use the “Other Training and Support Costs” lines for the additional roles.</t>
    </r>
  </si>
  <si>
    <r>
      <rPr>
        <b/>
        <sz val="10"/>
        <color theme="1"/>
        <rFont val="Arial"/>
        <family val="2"/>
        <scheme val="minor"/>
      </rPr>
      <t>Tutors (Training and Support).</t>
    </r>
    <r>
      <rPr>
        <sz val="10"/>
        <color theme="1"/>
        <rFont val="Arial"/>
        <family val="2"/>
        <scheme val="minor"/>
      </rPr>
      <t xml:space="preserve"> Describe the time tutors spend in training or coaching sessions. Include both up front training time for tutors as well as ongoing coaching and support.</t>
    </r>
  </si>
  <si>
    <r>
      <rPr>
        <b/>
        <sz val="10"/>
        <color theme="1"/>
        <rFont val="Arial"/>
        <family val="2"/>
        <scheme val="minor"/>
      </rPr>
      <t>Training and Support Facilities.</t>
    </r>
    <r>
      <rPr>
        <sz val="10"/>
        <color theme="1"/>
        <rFont val="Arial"/>
        <scheme val="minor"/>
      </rPr>
      <t xml:space="preserve"> Describe any facilities usage, such as renting a space for training, required for training and support.</t>
    </r>
  </si>
  <si>
    <r>
      <rPr>
        <b/>
        <sz val="10"/>
        <color theme="1"/>
        <rFont val="Arial"/>
        <family val="2"/>
        <scheme val="minor"/>
      </rPr>
      <t>Training and Support Materials.</t>
    </r>
    <r>
      <rPr>
        <sz val="10"/>
        <color theme="1"/>
        <rFont val="Arial"/>
        <scheme val="minor"/>
      </rPr>
      <t xml:space="preserve"> Describe any materials, such as handouts or manipulatives for training sessions, required for training and support.</t>
    </r>
  </si>
  <si>
    <r>
      <rPr>
        <b/>
        <sz val="10"/>
        <color theme="1"/>
        <rFont val="Arial"/>
        <family val="2"/>
        <scheme val="minor"/>
      </rPr>
      <t>Training and Support Travel Reimbursements.</t>
    </r>
    <r>
      <rPr>
        <sz val="10"/>
        <color theme="1"/>
        <rFont val="Arial"/>
        <scheme val="minor"/>
      </rPr>
      <t xml:space="preserve"> Describe any travel costs for training sessions or for coaches to meet tutors.</t>
    </r>
  </si>
  <si>
    <r>
      <rPr>
        <b/>
        <sz val="10"/>
        <color theme="1"/>
        <rFont val="Arial"/>
        <family val="2"/>
        <scheme val="minor"/>
      </rPr>
      <t>Other Training and Support Costs.</t>
    </r>
    <r>
      <rPr>
        <sz val="10"/>
        <color theme="1"/>
        <rFont val="Arial"/>
        <scheme val="minor"/>
      </rPr>
      <t xml:space="preserve"> Describe any additional ingredients required for training and support that were not previously captured.</t>
    </r>
  </si>
  <si>
    <r>
      <rPr>
        <b/>
        <sz val="10"/>
        <color theme="1"/>
        <rFont val="Arial"/>
        <family val="2"/>
        <scheme val="minor"/>
      </rPr>
      <t>School supplies and manipulatives.</t>
    </r>
    <r>
      <rPr>
        <sz val="10"/>
        <color theme="1"/>
        <rFont val="Arial"/>
        <scheme val="minor"/>
      </rPr>
      <t xml:space="preserve"> Describe any school supplies or manipulatives, such as math manipulatives or individual white boards, necessary to implement the program.</t>
    </r>
  </si>
  <si>
    <r>
      <rPr>
        <b/>
        <sz val="10"/>
        <color theme="1"/>
        <rFont val="Arial"/>
        <family val="2"/>
        <scheme val="minor"/>
      </rPr>
      <t>Curricular materials.</t>
    </r>
    <r>
      <rPr>
        <sz val="10"/>
        <color theme="1"/>
        <rFont val="Arial"/>
        <scheme val="minor"/>
      </rPr>
      <t xml:space="preserve"> Describe the curricular materials students use during tutoring. This may include printing costs or purchasing curricula.</t>
    </r>
  </si>
  <si>
    <r>
      <rPr>
        <b/>
        <sz val="10"/>
        <color theme="1"/>
        <rFont val="Arial"/>
        <family val="2"/>
        <scheme val="minor"/>
      </rPr>
      <t>Software and Subscriptions.</t>
    </r>
    <r>
      <rPr>
        <sz val="10"/>
        <color theme="1"/>
        <rFont val="Arial"/>
        <scheme val="minor"/>
      </rPr>
      <t xml:space="preserve"> Describe any tutoring software or platform subscriptions necessary for students to engage in tutoring.</t>
    </r>
  </si>
  <si>
    <r>
      <rPr>
        <b/>
        <sz val="10"/>
        <color theme="1"/>
        <rFont val="Arial"/>
        <family val="2"/>
        <scheme val="minor"/>
      </rPr>
      <t>Technology.</t>
    </r>
    <r>
      <rPr>
        <sz val="10"/>
        <color theme="1"/>
        <rFont val="Arial"/>
        <scheme val="minor"/>
      </rPr>
      <t xml:space="preserve"> Describe any technology used during program implementation, such as time spent by students on the computer, even when the technology already exists within the school. The use of computers is an opportunity cost that must be incorporated into overall costs.</t>
    </r>
  </si>
  <si>
    <r>
      <rPr>
        <b/>
        <sz val="10"/>
        <color theme="1"/>
        <rFont val="Arial"/>
        <family val="2"/>
        <scheme val="minor"/>
      </rPr>
      <t>Other Materials and Equipment.</t>
    </r>
    <r>
      <rPr>
        <sz val="10"/>
        <color theme="1"/>
        <rFont val="Arial"/>
        <scheme val="minor"/>
      </rPr>
      <t xml:space="preserve"> Describe any additional materials and equipment necessary for the implementation of the program.</t>
    </r>
  </si>
  <si>
    <r>
      <rPr>
        <b/>
        <sz val="10"/>
        <color theme="1"/>
        <rFont val="Arial"/>
        <family val="2"/>
        <scheme val="minor"/>
      </rPr>
      <t xml:space="preserve">Classrooms. </t>
    </r>
    <r>
      <rPr>
        <sz val="10"/>
        <color theme="1"/>
        <rFont val="Arial"/>
        <scheme val="minor"/>
      </rPr>
      <t xml:space="preserve"> Describe any classrooms that are used in part or exclusively for the program. If classroom usage is exclusively within the classroom where students are already learning, note that.</t>
    </r>
  </si>
  <si>
    <r>
      <rPr>
        <b/>
        <sz val="10"/>
        <color theme="1"/>
        <rFont val="Arial"/>
        <family val="2"/>
        <scheme val="minor"/>
      </rPr>
      <t>Computer labs.</t>
    </r>
    <r>
      <rPr>
        <sz val="10"/>
        <color theme="1"/>
        <rFont val="Arial"/>
        <scheme val="minor"/>
      </rPr>
      <t xml:space="preserve"> Describe the use of computer labs that are used in part or exclusively for the program.</t>
    </r>
  </si>
  <si>
    <r>
      <rPr>
        <b/>
        <sz val="10"/>
        <color theme="1"/>
        <rFont val="Arial"/>
        <family val="2"/>
        <scheme val="minor"/>
      </rPr>
      <t>Meeting rooms.</t>
    </r>
    <r>
      <rPr>
        <sz val="10"/>
        <color theme="1"/>
        <rFont val="Arial"/>
        <scheme val="minor"/>
      </rPr>
      <t xml:space="preserve"> Describe any meeting room usage that occurs as part of the program. This may include recurring meetings between teachers and tutors, or coordination and data meetings between site coordinators and school leadership.</t>
    </r>
  </si>
  <si>
    <r>
      <rPr>
        <b/>
        <sz val="10"/>
        <color theme="1"/>
        <rFont val="Arial"/>
        <family val="2"/>
        <scheme val="minor"/>
      </rPr>
      <t>Other Facilities.</t>
    </r>
    <r>
      <rPr>
        <sz val="10"/>
        <color theme="1"/>
        <rFont val="Arial"/>
        <scheme val="minor"/>
      </rPr>
      <t xml:space="preserve"> Describe any other facilities necessary for the implementation of the program. </t>
    </r>
  </si>
  <si>
    <r>
      <rPr>
        <b/>
        <sz val="10"/>
        <color theme="1"/>
        <rFont val="Arial"/>
        <family val="2"/>
        <scheme val="minor"/>
      </rPr>
      <t>HR Processing.</t>
    </r>
    <r>
      <rPr>
        <sz val="10"/>
        <color theme="1"/>
        <rFont val="Arial"/>
        <scheme val="minor"/>
      </rPr>
      <t xml:space="preserve"> Describe any non-personnel related HR processing costs such as fingerprinting or background checks.</t>
    </r>
  </si>
  <si>
    <r>
      <rPr>
        <b/>
        <sz val="10"/>
        <color theme="1"/>
        <rFont val="Arial"/>
        <family val="2"/>
        <scheme val="minor"/>
      </rPr>
      <t xml:space="preserve">Travel Reimbursements. </t>
    </r>
    <r>
      <rPr>
        <sz val="10"/>
        <color theme="1"/>
        <rFont val="Arial"/>
        <scheme val="minor"/>
      </rPr>
      <t>Describe any travel costs that are not related to training and support. This may include mileage reimbursements for tutors or other travel.</t>
    </r>
  </si>
  <si>
    <r>
      <rPr>
        <b/>
        <sz val="10"/>
        <color theme="1"/>
        <rFont val="Arial"/>
        <family val="2"/>
        <scheme val="minor"/>
      </rPr>
      <t xml:space="preserve">Incentives. </t>
    </r>
    <r>
      <rPr>
        <sz val="10"/>
        <color theme="1"/>
        <rFont val="Arial"/>
        <scheme val="minor"/>
      </rPr>
      <t>Describe any incentives for students that are included in the program. This may include end of year parties for participation, food, or prizes.</t>
    </r>
  </si>
  <si>
    <r>
      <rPr>
        <b/>
        <sz val="10"/>
        <color theme="1"/>
        <rFont val="Arial"/>
        <family val="2"/>
        <scheme val="minor"/>
      </rPr>
      <t>Other.</t>
    </r>
    <r>
      <rPr>
        <sz val="10"/>
        <color theme="1"/>
        <rFont val="Arial"/>
        <scheme val="minor"/>
      </rPr>
      <t xml:space="preserve"> Describe any additional ingredients necessary to the implementation of the program that were not previously identified.</t>
    </r>
  </si>
  <si>
    <r>
      <t xml:space="preserve">In the </t>
    </r>
    <r>
      <rPr>
        <b/>
        <sz val="10"/>
        <color theme="1"/>
        <rFont val="Arial"/>
        <family val="2"/>
        <scheme val="minor"/>
      </rPr>
      <t xml:space="preserve">Pricing Category </t>
    </r>
    <r>
      <rPr>
        <sz val="10"/>
        <color theme="1"/>
        <rFont val="Arial"/>
        <scheme val="minor"/>
      </rPr>
      <t xml:space="preserve">column, there are 26 categories available to choose via a drop-down menu (Appendix C). If there is not a good match available, select "Other Role or Category". National and local prices  will automatically populate (when available) after the Pricing Category is selected. </t>
    </r>
  </si>
  <si>
    <r>
      <rPr>
        <b/>
        <sz val="10"/>
        <color theme="1"/>
        <rFont val="Arial"/>
        <family val="2"/>
        <scheme val="minor"/>
      </rPr>
      <t>If tutors are employed by the school</t>
    </r>
    <r>
      <rPr>
        <sz val="10"/>
        <color theme="1"/>
        <rFont val="Arial"/>
        <scheme val="minor"/>
      </rPr>
      <t xml:space="preserve">, select the school-based role most similar to the role occupied by tutors (e.g., paraprofessionals focused on tutoring are similar to the Bureau of Labor Statistics categorization of “Assistant Teacher”). </t>
    </r>
  </si>
  <si>
    <r>
      <rPr>
        <b/>
        <sz val="10"/>
        <color theme="1"/>
        <rFont val="Arial"/>
        <family val="2"/>
        <scheme val="minor"/>
      </rPr>
      <t>Tutors who are hired and paid by the program</t>
    </r>
    <r>
      <rPr>
        <sz val="10"/>
        <color theme="1"/>
        <rFont val="Arial"/>
        <scheme val="minor"/>
      </rPr>
      <t xml:space="preserve"> should be labeled as “Tutor (hourly)” or “Tutor (salary)” depending on how they are paid. This will provide appropriate national and local comparisons to the actual amount paid to tutors to deliver the program.</t>
    </r>
  </si>
  <si>
    <r>
      <rPr>
        <b/>
        <sz val="10"/>
        <color theme="1"/>
        <rFont val="Arial"/>
        <family val="2"/>
        <scheme val="minor"/>
      </rPr>
      <t>Peer tutors, college students, and volunteers</t>
    </r>
    <r>
      <rPr>
        <sz val="10"/>
        <color theme="1"/>
        <rFont val="Arial"/>
        <scheme val="minor"/>
      </rPr>
      <t xml:space="preserve"> are also included as potential tutor types, each with their own associated prices.</t>
    </r>
  </si>
  <si>
    <r>
      <t>A</t>
    </r>
    <r>
      <rPr>
        <b/>
        <sz val="10"/>
        <color theme="1"/>
        <rFont val="Arial"/>
        <family val="2"/>
        <scheme val="minor"/>
      </rPr>
      <t xml:space="preserve"> unit of measure</t>
    </r>
    <r>
      <rPr>
        <sz val="10"/>
        <color theme="1"/>
        <rFont val="Arial"/>
        <scheme val="minor"/>
      </rPr>
      <t xml:space="preserve"> must be assigned to each ingredient. There are four units of measure included in the tool: FTEs (full-time equivalents); hours; quantities; and fixed costs. </t>
    </r>
  </si>
  <si>
    <r>
      <rPr>
        <b/>
        <sz val="10"/>
        <color theme="1"/>
        <rFont val="Arial"/>
        <family val="2"/>
        <scheme val="minor"/>
      </rPr>
      <t>FTEs</t>
    </r>
    <r>
      <rPr>
        <sz val="10"/>
        <color theme="1"/>
        <rFont val="Arial"/>
        <family val="2"/>
        <scheme val="minor"/>
      </rPr>
      <t>: Quantifying FTEs answers the question: “How many full-time equivalent staff members make up this ingredient?” FTEs should be used as the unit of measurement when full-time staff are involved in the tutoring program. This unit of quantification should be used when the price of the ingredient is a salary.</t>
    </r>
  </si>
  <si>
    <r>
      <rPr>
        <b/>
        <sz val="10"/>
        <color theme="1"/>
        <rFont val="Arial"/>
        <family val="2"/>
        <scheme val="minor"/>
      </rPr>
      <t>Hours</t>
    </r>
    <r>
      <rPr>
        <sz val="10"/>
        <color theme="1"/>
        <rFont val="Arial"/>
        <scheme val="minor"/>
      </rPr>
      <t xml:space="preserve">: Quantifying hours answers the question: “How many hours of this ingredient is necessary to implement the program?” Hours should be used as the unit of measure for units that are priced hourly, including: tutors paid hourly; computer time; and facilities time. </t>
    </r>
  </si>
  <si>
    <r>
      <rPr>
        <b/>
        <sz val="10"/>
        <color theme="1"/>
        <rFont val="Arial"/>
        <family val="2"/>
        <scheme val="minor"/>
      </rPr>
      <t>Quantities</t>
    </r>
    <r>
      <rPr>
        <sz val="10"/>
        <color theme="1"/>
        <rFont val="Arial"/>
        <scheme val="minor"/>
      </rPr>
      <t xml:space="preserve">: Quantifying with quantities answers the question: “How many of this ingredient is necessary to implement the program?” Use quantities when there is a set number of units that must be purchased, such as for curricular materials; manipulative sets; and platform subscriptions. </t>
    </r>
  </si>
  <si>
    <r>
      <rPr>
        <b/>
        <sz val="10"/>
        <color theme="1"/>
        <rFont val="Arial"/>
        <family val="2"/>
        <scheme val="minor"/>
      </rPr>
      <t>Fixed Costs</t>
    </r>
    <r>
      <rPr>
        <sz val="10"/>
        <color theme="1"/>
        <rFont val="Arial"/>
        <scheme val="minor"/>
      </rPr>
      <t>: Quantifying with fixed costs answers the question: “how much was this one-time cost?” Fixed costs should be used as the unit of measure when the quantity is simply one, such as for renting a space for training and/or purchasing a school license for a platform.</t>
    </r>
  </si>
  <si>
    <r>
      <rPr>
        <b/>
        <sz val="10"/>
        <color theme="1"/>
        <rFont val="Arial"/>
        <family val="2"/>
        <scheme val="minor"/>
      </rPr>
      <t>Multiple FTEs.</t>
    </r>
    <r>
      <rPr>
        <sz val="10"/>
        <color theme="1"/>
        <rFont val="Arial"/>
        <scheme val="minor"/>
      </rPr>
      <t xml:space="preserve"> When multiple staff work on the program, sum the FTEs for the particular ingredient. For example, if five tutors work on the program and 80% of their time is dedicated to program  delivery and 20% is dedicated to training and support, then the tutor FTE total for program delivery would be 4 FTEs (5 tutors x 0.8);  the tutor FTE total for training and support would be 1 FTE (5 tutors x 0.2).</t>
    </r>
  </si>
  <si>
    <r>
      <rPr>
        <b/>
        <sz val="10"/>
        <color theme="1"/>
        <rFont val="Arial"/>
        <family val="2"/>
        <scheme val="minor"/>
      </rPr>
      <t>Fractional FTEs.</t>
    </r>
    <r>
      <rPr>
        <sz val="10"/>
        <color theme="1"/>
        <rFont val="Arial"/>
        <scheme val="minor"/>
      </rPr>
      <t xml:space="preserve"> Many personnel involved in implementing a program spend a fraction of their time working on the program. In such cases, input fractions of an FTE. For example, if a teacher is involved in a regular meeting with a tutor, their time should be accounted for. For example, teachers may spend 3% of their time engaging with tutors. If there are three teachers involved in this level of work, then that would equate to 0.09 FTEs (or 3 x 0.03) of teacher time. Estimation can be used to identify the correct fraction to input. For example,  if a site lead works at three sites, only one of which is included in the cost analysis,  it is acceptable to estimate how much time the site lead spends at the school that is included in the cost analysis by dividing the site lead’s time equally across their caseload. This form of estimation would result in 0.33 FTEs per site (1 FTE/3 schools = 0.33 FTEs per school). An alternative method of estimation is to calculate the share of annual work hours dedicated to working on the program. Shand and Bowden (2022) recommend using 1195 hours as the annual work hours for school-year staff and 1894 hours for year-round staff.  For example a teacher spends 36 hours involved with the program would result in a fraction of 0.03 FTEs (36 hours/1195 hours).</t>
    </r>
  </si>
  <si>
    <r>
      <t xml:space="preserve">For </t>
    </r>
    <r>
      <rPr>
        <b/>
        <sz val="10"/>
        <color theme="1"/>
        <rFont val="Arial"/>
        <family val="2"/>
        <scheme val="minor"/>
      </rPr>
      <t>fixed costs</t>
    </r>
    <r>
      <rPr>
        <sz val="10"/>
        <color theme="1"/>
        <rFont val="Arial"/>
        <scheme val="minor"/>
      </rPr>
      <t xml:space="preserve"> the quantity will always be one. </t>
    </r>
  </si>
  <si>
    <r>
      <t xml:space="preserve">For </t>
    </r>
    <r>
      <rPr>
        <b/>
        <sz val="10"/>
        <color theme="1"/>
        <rFont val="Arial"/>
        <family val="2"/>
        <scheme val="minor"/>
      </rPr>
      <t>quantities</t>
    </r>
    <r>
      <rPr>
        <sz val="10"/>
        <color theme="1"/>
        <rFont val="Arial"/>
        <scheme val="minor"/>
      </rPr>
      <t>, it will be the number of units purchased (e.g., the number of curricular materials will likely match the number of students served).</t>
    </r>
  </si>
  <si>
    <r>
      <rPr>
        <b/>
        <sz val="10"/>
        <color theme="1"/>
        <rFont val="Arial"/>
        <family val="2"/>
        <scheme val="minor"/>
      </rPr>
      <t>Tutors paid hourly</t>
    </r>
    <r>
      <rPr>
        <sz val="10"/>
        <color theme="1"/>
        <rFont val="Arial"/>
        <scheme val="minor"/>
      </rPr>
      <t>. The quantity of hours listed under Personnel - Delivery and Operations would be the total number of hours all tutors were tutoring and preparing for tutoring. The total hours receiving tutor training and/or engaging in coaching conversations with their supervisor would be quantified in the Training and Support section</t>
    </r>
  </si>
  <si>
    <r>
      <rPr>
        <b/>
        <sz val="10"/>
        <color theme="1"/>
        <rFont val="Arial"/>
        <family val="2"/>
        <scheme val="minor"/>
      </rPr>
      <t>Computer time.</t>
    </r>
    <r>
      <rPr>
        <sz val="10"/>
        <color theme="1"/>
        <rFont val="Arial"/>
        <scheme val="minor"/>
      </rPr>
      <t xml:space="preserve"> We suggest calculating  computer time by multiplying total program dosage (in hours) by the count of students served for computer-based programs.</t>
    </r>
  </si>
  <si>
    <r>
      <rPr>
        <b/>
        <sz val="10"/>
        <color theme="1"/>
        <rFont val="Arial"/>
        <family val="2"/>
        <scheme val="minor"/>
      </rPr>
      <t>Facilities time.</t>
    </r>
    <r>
      <rPr>
        <sz val="10"/>
        <color theme="1"/>
        <rFont val="Arial"/>
        <scheme val="minor"/>
      </rPr>
      <t xml:space="preserve"> We suggest calculating the number of hours facilities were used based on the dosage of the program. For example a program that used the computer lab two hours a day, four days a week for twelve weeks would have a time estimate for facilities usage of 96 hours.</t>
    </r>
  </si>
  <si>
    <r>
      <t xml:space="preserve">With Accelerate’s tool, </t>
    </r>
    <r>
      <rPr>
        <b/>
        <sz val="10"/>
        <color theme="1"/>
        <rFont val="Arial"/>
        <family val="2"/>
        <scheme val="minor"/>
      </rPr>
      <t>National Price and Local Price</t>
    </r>
    <r>
      <rPr>
        <sz val="10"/>
        <color theme="1"/>
        <rFont val="Arial"/>
        <family val="2"/>
        <scheme val="minor"/>
      </rPr>
      <t xml:space="preserve"> will automatically populate upon choosing the Pricing Category.  If there are no national or local prices available, then the National Price or Local Price will automatically match the Actual Price. </t>
    </r>
  </si>
  <si>
    <r>
      <rPr>
        <b/>
        <sz val="10"/>
        <color theme="1"/>
        <rFont val="Arial"/>
        <family val="2"/>
        <scheme val="minor"/>
      </rPr>
      <t>Actual Price</t>
    </r>
    <r>
      <rPr>
        <sz val="10"/>
        <color theme="1"/>
        <rFont val="Arial"/>
        <scheme val="minor"/>
      </rPr>
      <t xml:space="preserve"> will need to be entered for each ingredient. </t>
    </r>
  </si>
  <si>
    <r>
      <t xml:space="preserve">The </t>
    </r>
    <r>
      <rPr>
        <b/>
        <sz val="10"/>
        <color theme="1"/>
        <rFont val="Arial"/>
        <family val="2"/>
        <scheme val="minor"/>
      </rPr>
      <t>standardized prices for facilities and computers may be used for the Actual Price</t>
    </r>
    <r>
      <rPr>
        <sz val="10"/>
        <color theme="1"/>
        <rFont val="Arial"/>
        <scheme val="minor"/>
      </rPr>
      <t xml:space="preserve"> when using the tool. This ensures that each user of the tool does not need to estimate computer costs or facilities costs for each individual implementation, which involves identifying the market value of construction and amortizing those costs.</t>
    </r>
  </si>
  <si>
    <r>
      <t xml:space="preserve">Summary program costs can be found in the </t>
    </r>
    <r>
      <rPr>
        <b/>
        <sz val="10"/>
        <color theme="1"/>
        <rFont val="Arial"/>
        <family val="2"/>
        <scheme val="minor"/>
      </rPr>
      <t>Outputs - Summary Costs tab</t>
    </r>
    <r>
      <rPr>
        <sz val="10"/>
        <color theme="1"/>
        <rFont val="Arial"/>
        <scheme val="minor"/>
      </rPr>
      <t>. In Table 1 (and Figure 1), we present total (per pupil) costs and per pupil costs associated with each of the five ingredient categories (along with the share of total cost attributable to each ingredient category). In Table 2, we present costs by perspective - cost to society and cost to school (which is inclusive of the direct fees paid to the provider and any costs borne by the school that are exclusive of the direct fee to the provider (i.e., hidden costs)). In Figure 2, we present costs associated with tutors versus costs associated with all non-tutor inputs.  All costs are shown by actual, national, and local pricing.</t>
    </r>
  </si>
  <si>
    <r>
      <t xml:space="preserve">Three cost-related metrics can be found in the </t>
    </r>
    <r>
      <rPr>
        <b/>
        <sz val="10"/>
        <color theme="1"/>
        <rFont val="Arial"/>
        <family val="2"/>
        <scheme val="minor"/>
      </rPr>
      <t>Outputs - Cost Metrics tab</t>
    </r>
    <r>
      <rPr>
        <sz val="10"/>
        <color theme="1"/>
        <rFont val="Arial"/>
        <scheme val="minor"/>
      </rPr>
      <t xml:space="preserve">: tutoring efficiency; cost efficiency; and cost effectiveness. Table 3 summarizes the results for each of these three cost-related metrics. 
</t>
    </r>
  </si>
  <si>
    <r>
      <t xml:space="preserve">Program costs associated with different ranges of total, tutor, and training and support costs can be found in the </t>
    </r>
    <r>
      <rPr>
        <b/>
        <sz val="10"/>
        <color theme="1"/>
        <rFont val="Arial"/>
        <family val="2"/>
        <scheme val="minor"/>
      </rPr>
      <t>Outputs - Cost Planning Scenarios tab</t>
    </r>
    <r>
      <rPr>
        <sz val="10"/>
        <color theme="1"/>
        <rFont val="Arial"/>
        <scheme val="minor"/>
      </rPr>
      <t>.  Table 4 shows the range of prices - low price, actual price, and high price - associated with each of the three planning scenarios. All cost scenarios are shown by actual, national, and local pricing.</t>
    </r>
  </si>
  <si>
    <t>&lt;--- drop down</t>
  </si>
  <si>
    <t>Notes. Tutor costs include the cost of tutors associated with both Delivery and Operations, and Training and Support (lines 4-6 and 19-21 on the Define and Price Ingredients tab).</t>
  </si>
  <si>
    <t>Price not available, will default to Actual Price</t>
  </si>
  <si>
    <t>via CAPP facilities pricing calculator using elementary classroom (770 sq. ft) as facility type, 1440 hours of available use and a default cost assumption of $373.77 per square foot.</t>
  </si>
  <si>
    <t>via CAPP facilities pricing calculator using elementary laboratory (1200 sq. ft) as facility type, 1440 hours of available use and a default cost assumption of $373.77 per square foot.</t>
  </si>
  <si>
    <t>Actual Average Dosage Received (Hours):</t>
  </si>
  <si>
    <t>Notes. Tutoring Efficiency is defined as hours of tutoring necessary to improve student learning by one month (higher values are less efficient). Tutoring efficiency does not rely on program cost and therefore will not vary by perspective or pricing type. Cost Efficiency is defined as hours of tutoring a student receives per $1000 per pupil (higher values are more cost-efficient). It does not take into account program quality. Cost Effectiveness is defined as additional months of learning gained by investing $1,000 per pupil (higher values are more cost-effective). Cost to Society is the total per pupil cost of all inputs to an educational intervention regardless of who is paying. Cost to School is the fee paid by the school the provider (cell B19 on Implementation Details) and the costs borne by the school that are not included in the fee (calculated using column O of Define and Price Ingredients tab). Tutoring Efficiency relies on the following quantities (from the Implementation Details tab): Impact Estimate; Subject; Grade Levels Served; and Actual (average) Dosage Received. Tutoring Efficiency will not populate if any of these quantities are missing. Cost Efficiency will not populate without Scheduled Program Dosage (from the Implementation Details tab) and at least one ingredient priced (from the Define and Price Ingedients tab). Cost Effectiveness will not populate without both Tutoring Efficiency and Cost Efficiency. Actual Dosage is used to calculate Tutoring Efficiency. Scheduled Dosage is used to calculate Cost Efficiency.</t>
  </si>
  <si>
    <t>Scheduled Dosage (Hours):</t>
  </si>
  <si>
    <r>
      <rPr>
        <b/>
        <sz val="10"/>
        <color theme="1"/>
        <rFont val="Arial"/>
        <family val="2"/>
        <scheme val="minor"/>
      </rPr>
      <t>Scheduled Dosage</t>
    </r>
    <r>
      <rPr>
        <sz val="10"/>
        <color theme="1"/>
        <rFont val="Arial"/>
        <scheme val="minor"/>
      </rPr>
      <t xml:space="preserve"> is (automatically) calculated as the product of: (i) minutes per session; (ii) number of sessions per week; and (iii) weeks of program duration. For a specific program implementation, there may be variation in scheduled dosage due to scheduling idiosyncracies (for example, across school sites). In these cases, input the most typical dosage. If there are large differences in dosage (e.g., different numbers of sessions per week; more than a two week difference in duration) between sites in the same implementation, then  it may be necessary to treat these differences as different program models.</t>
    </r>
  </si>
  <si>
    <r>
      <rPr>
        <b/>
        <sz val="10"/>
        <color theme="1"/>
        <rFont val="Arial"/>
        <family val="2"/>
        <scheme val="minor"/>
      </rPr>
      <t>Actual (average) Dosage Received</t>
    </r>
    <r>
      <rPr>
        <sz val="10"/>
        <color theme="1"/>
        <rFont val="Arial"/>
        <family val="2"/>
        <scheme val="minor"/>
      </rPr>
      <t xml:space="preserve"> is the amount of tutoring participating students receive (on average) across the implementation period. This is calculated by averaging the minutes of tutoring received across all students who attended at least one tutoring session. Minutes of tutoring received does not have to be tracked at the minute level, it can be based on the number of sessions attended multiplied by the length of each session. 				</t>
    </r>
  </si>
  <si>
    <t>Grade Level Served</t>
  </si>
  <si>
    <t>On the Define and Price Ingredients tab, users can designate who is bearing the cost of the ingredient in Column O.  Any ingredients labeled “school” will be added to the fee paid to the provider to calculate cost to school. Ingredients may also be designated as "other" if the cost is borne by neither the school nor the provider, such as volunteer time.</t>
  </si>
  <si>
    <t>Table 2. Cost to Society, by Pricing Type</t>
  </si>
  <si>
    <t>Costs borne by:</t>
  </si>
  <si>
    <t>Per Pupil Cost</t>
  </si>
  <si>
    <t>% Cost to Society</t>
  </si>
  <si>
    <t>Provider</t>
  </si>
  <si>
    <t>School</t>
  </si>
  <si>
    <t>Notes.  Cost to Society is the total per pupil cost of all inputs to an educational intervention regardless of whether the costs are paid or provided in-kind, or who is covering the program costs. The cost borne by schools includes all costs (including hidden and opportunity costs) faced by schools to support program implementation and is equivalent to the costs borne by the school that are exclusive of the fee the school pays to the provider. The cost borne by providers includes all costs to the provider of program implementation (e.g., staff time for tutor recruitment and hiring; curricular materials; tutor salaries; teach support; and other operating costs). The costs borne by others may include costs such as volunteer time that are borne by neither the school nor the provider.</t>
  </si>
  <si>
    <t>Table 3. Cost to School, by Pricing Type</t>
  </si>
  <si>
    <t>% Cost to School</t>
  </si>
  <si>
    <t>Notes. Cost to School is the fee paid by the school to the provider (cell B19 on Implementation Details tab) and the costs borne by the school that are not included in the fee (calculated using column O of Define and Price Ingredients). Table will not populate until Students Served is filled in (on Implementation Details tab) and at least one ingredient is priced.</t>
  </si>
  <si>
    <t>Table 5. Program Costs, by Planning Scenario and Pricing Type</t>
  </si>
  <si>
    <t>Table 4. Cost Metrics, by Perspective and Pricing 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</si>
</sst>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8" formatCode="&quot;$&quot;#,##0.00_);[Red]\(&quot;$&quot;#,##0.00\)"/>
    <numFmt numFmtId="44" formatCode="_(&quot;$&quot;* #,##0.00_);_(&quot;$&quot;* \(#,##0.00\);_(&quot;$&quot;* &quot;-&quot;??_);_(@_)"/>
    <numFmt numFmtId="164" formatCode="&quot;$&quot;#,##0.00"/>
    <numFmt numFmtId="165" formatCode="&quot;$&quot;#,##0"/>
    <numFmt numFmtId="166" formatCode="0.0"/>
    <numFmt numFmtId="167" formatCode="#,##0.0"/>
    <numFmt numFmtId="168" formatCode="_(&quot;$&quot;* #,##0.0_);_(&quot;$&quot;* \(#,##0.0\);_(&quot;$&quot;* &quot;-&quot;??_);_(@_)"/>
    <numFmt numFmtId="169" formatCode="_(&quot;$&quot;* #,##0_);_(&quot;$&quot;* \(#,##0\);_(&quot;$&quot;* &quot;-&quot;??_);_(@_)"/>
  </numFmts>
  <fonts count="29">
    <font>
      <sz val="10"/>
      <color rgb="FF000000"/>
      <name val="Arial"/>
      <scheme val="minor"/>
    </font>
    <font>
      <b/>
      <sz val="10"/>
      <color theme="1"/>
      <name val="Arial"/>
      <scheme val="minor"/>
    </font>
    <font>
      <sz val="10"/>
      <name val="Arial"/>
    </font>
    <font>
      <sz val="10"/>
      <color theme="1"/>
      <name val="Arial"/>
      <scheme val="minor"/>
    </font>
    <font>
      <b/>
      <sz val="10"/>
      <color theme="1"/>
      <name val="Calibri"/>
    </font>
    <font>
      <sz val="10"/>
      <color theme="1"/>
      <name val="Calibri"/>
    </font>
    <font>
      <i/>
      <sz val="10"/>
      <color theme="1"/>
      <name val="Calibri"/>
    </font>
    <font>
      <sz val="9"/>
      <color rgb="FF7E3794"/>
      <name val="&quot;Google Sans Mono&quot;"/>
    </font>
    <font>
      <b/>
      <sz val="11"/>
      <color theme="1"/>
      <name val="Arial"/>
      <scheme val="minor"/>
    </font>
    <font>
      <sz val="9"/>
      <color rgb="FF000000"/>
      <name val="&quot;Google Sans Mono&quot;"/>
    </font>
    <font>
      <b/>
      <sz val="12"/>
      <color rgb="FF000000"/>
      <name val="&quot;Times New Roman&quot;"/>
    </font>
    <font>
      <i/>
      <sz val="10"/>
      <color theme="1"/>
      <name val="Arial"/>
      <scheme val="minor"/>
    </font>
    <font>
      <u/>
      <sz val="10"/>
      <color rgb="FF0000FF"/>
      <name val="Arial"/>
    </font>
    <font>
      <u/>
      <sz val="10"/>
      <color rgb="FF0000FF"/>
      <name val="Arial"/>
    </font>
    <font>
      <u/>
      <sz val="10"/>
      <color rgb="FF0000FF"/>
      <name val="Arial"/>
    </font>
    <font>
      <sz val="11"/>
      <color theme="1"/>
      <name val="Calibri"/>
    </font>
    <font>
      <sz val="9"/>
      <color theme="1"/>
      <name val="Google Sans Mono"/>
    </font>
    <font>
      <sz val="10"/>
      <color theme="1"/>
      <name val="Arial"/>
    </font>
    <font>
      <b/>
      <sz val="10"/>
      <color theme="1"/>
      <name val="Arial"/>
    </font>
    <font>
      <i/>
      <sz val="10"/>
      <color theme="1"/>
      <name val="Arial"/>
    </font>
    <font>
      <sz val="10"/>
      <color theme="1"/>
      <name val="Arial"/>
      <family val="2"/>
    </font>
    <font>
      <sz val="10"/>
      <color rgb="FF000000"/>
      <name val="Arial"/>
      <family val="2"/>
      <scheme val="minor"/>
    </font>
    <font>
      <b/>
      <sz val="10"/>
      <color theme="1"/>
      <name val="Calibri"/>
      <family val="2"/>
    </font>
    <font>
      <sz val="10"/>
      <color theme="1"/>
      <name val="Arial"/>
      <family val="2"/>
      <scheme val="minor"/>
    </font>
    <font>
      <b/>
      <sz val="10"/>
      <color theme="1"/>
      <name val="Arial"/>
      <family val="2"/>
      <scheme val="minor"/>
    </font>
    <font>
      <sz val="9"/>
      <color indexed="81"/>
      <name val="Tahoma"/>
      <family val="2"/>
    </font>
    <font>
      <sz val="10"/>
      <color rgb="FF000000"/>
      <name val="Arial"/>
      <scheme val="minor"/>
    </font>
    <font>
      <b/>
      <sz val="10"/>
      <color rgb="FF000000"/>
      <name val="Arial"/>
      <family val="2"/>
      <scheme val="minor"/>
    </font>
    <font>
      <b/>
      <sz val="11"/>
      <color rgb="FF000000"/>
      <name val="Arial"/>
      <family val="2"/>
      <scheme val="minor"/>
    </font>
  </fonts>
  <fills count="15">
    <fill>
      <patternFill patternType="none"/>
    </fill>
    <fill>
      <patternFill patternType="gray125"/>
    </fill>
    <fill>
      <patternFill patternType="solid">
        <fgColor rgb="FFBDBDBD"/>
        <bgColor rgb="FFBDBDBD"/>
      </patternFill>
    </fill>
    <fill>
      <patternFill patternType="solid">
        <fgColor rgb="FFFFFFFF"/>
        <bgColor rgb="FFFFFFFF"/>
      </patternFill>
    </fill>
    <fill>
      <patternFill patternType="solid">
        <fgColor rgb="FF4DD0E1"/>
        <bgColor rgb="FF4DD0E1"/>
      </patternFill>
    </fill>
    <fill>
      <patternFill patternType="solid">
        <fgColor rgb="FFE0F7FA"/>
        <bgColor rgb="FFE0F7FA"/>
      </patternFill>
    </fill>
    <fill>
      <patternFill patternType="solid">
        <fgColor rgb="FFF7CB4D"/>
        <bgColor rgb="FFF7CB4D"/>
      </patternFill>
    </fill>
    <fill>
      <patternFill patternType="solid">
        <fgColor rgb="FFFEF8E3"/>
        <bgColor rgb="FFFEF8E3"/>
      </patternFill>
    </fill>
    <fill>
      <patternFill patternType="solid">
        <fgColor rgb="FFF46524"/>
        <bgColor rgb="FFF46524"/>
      </patternFill>
    </fill>
    <fill>
      <patternFill patternType="solid">
        <fgColor rgb="FFFFE6DD"/>
        <bgColor rgb="FFFFE6DD"/>
      </patternFill>
    </fill>
    <fill>
      <patternFill patternType="solid">
        <fgColor rgb="FFF3F3F3"/>
        <bgColor rgb="FFF3F3F3"/>
      </patternFill>
    </fill>
    <fill>
      <patternFill patternType="solid">
        <fgColor rgb="FFD9EAD3"/>
        <bgColor rgb="FFD9EAD3"/>
      </patternFill>
    </fill>
    <fill>
      <patternFill patternType="solid">
        <fgColor rgb="FFCFE2F3"/>
        <bgColor rgb="FFCFE2F3"/>
      </patternFill>
    </fill>
    <fill>
      <patternFill patternType="solid">
        <fgColor rgb="FFC9DAF8"/>
        <bgColor rgb="FFC9DAF8"/>
      </patternFill>
    </fill>
    <fill>
      <patternFill patternType="solid">
        <fgColor rgb="FFD9EAD3"/>
        <bgColor indexed="64"/>
      </patternFill>
    </fill>
  </fills>
  <borders count="35">
    <border>
      <left/>
      <right/>
      <top/>
      <bottom/>
      <diagonal/>
    </border>
    <border>
      <left style="thick">
        <color rgb="FF000000"/>
      </left>
      <right/>
      <top style="thick">
        <color rgb="FF000000"/>
      </top>
      <bottom/>
      <diagonal/>
    </border>
    <border>
      <left/>
      <right/>
      <top style="thick">
        <color rgb="FF000000"/>
      </top>
      <bottom/>
      <diagonal/>
    </border>
    <border>
      <left/>
      <right style="thick">
        <color rgb="FF000000"/>
      </right>
      <top style="thick">
        <color rgb="FF000000"/>
      </top>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ck">
        <color rgb="FF000000"/>
      </left>
      <right/>
      <top/>
      <bottom/>
      <diagonal/>
    </border>
    <border>
      <left/>
      <right style="thick">
        <color rgb="FF000000"/>
      </right>
      <top/>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medium">
        <color rgb="FFCCCCCC"/>
      </left>
      <right style="medium">
        <color rgb="FFCCCCCC"/>
      </right>
      <top style="medium">
        <color rgb="FFCCCCCC"/>
      </top>
      <bottom style="medium">
        <color rgb="FFCCCCCC"/>
      </bottom>
      <diagonal/>
    </border>
    <border>
      <left style="medium">
        <color rgb="FFCCCCCC"/>
      </left>
      <right/>
      <top style="thin">
        <color indexed="64"/>
      </top>
      <bottom style="thin">
        <color indexed="64"/>
      </bottom>
      <diagonal/>
    </border>
    <border>
      <left/>
      <right/>
      <top style="thin">
        <color indexed="64"/>
      </top>
      <bottom style="thin">
        <color indexed="64"/>
      </bottom>
      <diagonal/>
    </border>
    <border>
      <left style="medium">
        <color rgb="FFCCCCCC"/>
      </left>
      <right/>
      <top/>
      <bottom style="medium">
        <color rgb="FFCCCCCC"/>
      </bottom>
      <diagonal/>
    </border>
    <border>
      <left/>
      <right/>
      <top/>
      <bottom style="medium">
        <color rgb="FFCCCCCC"/>
      </bottom>
      <diagonal/>
    </border>
    <border>
      <left/>
      <right style="medium">
        <color rgb="FFCCCCCC"/>
      </right>
      <top/>
      <bottom style="medium">
        <color rgb="FFCCCCCC"/>
      </bottom>
      <diagonal/>
    </border>
    <border>
      <left style="thin">
        <color indexed="64"/>
      </left>
      <right style="medium">
        <color rgb="FFCCCCCC"/>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rgb="FFCCCCCC"/>
      </right>
      <top style="thin">
        <color indexed="64"/>
      </top>
      <bottom style="thin">
        <color indexed="64"/>
      </bottom>
      <diagonal/>
    </border>
    <border>
      <left style="medium">
        <color rgb="FFCCCCCC"/>
      </left>
      <right style="medium">
        <color rgb="FFCCCCCC"/>
      </right>
      <top style="thin">
        <color indexed="64"/>
      </top>
      <bottom style="thin">
        <color indexed="64"/>
      </bottom>
      <diagonal/>
    </border>
    <border>
      <left style="medium">
        <color rgb="FFCCCCCC"/>
      </left>
      <right style="thin">
        <color indexed="64"/>
      </right>
      <top style="thin">
        <color indexed="64"/>
      </top>
      <bottom style="thin">
        <color indexed="64"/>
      </bottom>
      <diagonal/>
    </border>
    <border>
      <left style="thin">
        <color indexed="64"/>
      </left>
      <right style="medium">
        <color rgb="FFCCCCCC"/>
      </right>
      <top style="thin">
        <color indexed="64"/>
      </top>
      <bottom style="medium">
        <color rgb="FFCCCCCC"/>
      </bottom>
      <diagonal/>
    </border>
    <border>
      <left/>
      <right/>
      <top style="thin">
        <color indexed="64"/>
      </top>
      <bottom/>
      <diagonal/>
    </border>
    <border>
      <left/>
      <right style="thin">
        <color indexed="64"/>
      </right>
      <top style="thin">
        <color indexed="64"/>
      </top>
      <bottom/>
      <diagonal/>
    </border>
    <border>
      <left style="thin">
        <color indexed="64"/>
      </left>
      <right style="medium">
        <color rgb="FFCCCCCC"/>
      </right>
      <top style="medium">
        <color rgb="FFCCCCCC"/>
      </top>
      <bottom style="medium">
        <color rgb="FFCCCCCC"/>
      </bottom>
      <diagonal/>
    </border>
    <border>
      <left/>
      <right style="thin">
        <color indexed="64"/>
      </right>
      <top/>
      <bottom/>
      <diagonal/>
    </border>
    <border>
      <left style="thin">
        <color indexed="64"/>
      </left>
      <right style="medium">
        <color rgb="FFCCCCCC"/>
      </right>
      <top style="medium">
        <color rgb="FFCCCCCC"/>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CCCCCC"/>
      </left>
      <right/>
      <top style="medium">
        <color rgb="FFCCCCCC"/>
      </top>
      <bottom/>
      <diagonal/>
    </border>
    <border>
      <left/>
      <right/>
      <top style="medium">
        <color rgb="FFCCCCCC"/>
      </top>
      <bottom/>
      <diagonal/>
    </border>
    <border>
      <left/>
      <right style="medium">
        <color rgb="FFCCCCCC"/>
      </right>
      <top style="medium">
        <color rgb="FFCCCCCC"/>
      </top>
      <bottom/>
      <diagonal/>
    </border>
  </borders>
  <cellStyleXfs count="3">
    <xf numFmtId="0" fontId="0" fillId="0" borderId="0"/>
    <xf numFmtId="44" fontId="26" fillId="0" borderId="0" applyFont="0" applyFill="0" applyBorder="0" applyAlignment="0" applyProtection="0"/>
    <xf numFmtId="9" fontId="26" fillId="0" borderId="0" applyFont="0" applyFill="0" applyBorder="0" applyAlignment="0" applyProtection="0"/>
  </cellStyleXfs>
  <cellXfs count="203">
    <xf numFmtId="0" fontId="0" fillId="0" borderId="0" xfId="0"/>
    <xf numFmtId="0" fontId="3" fillId="0" borderId="0" xfId="0" applyFont="1"/>
    <xf numFmtId="0" fontId="3" fillId="7" borderId="7" xfId="0" applyFont="1" applyFill="1" applyBorder="1" applyAlignment="1">
      <alignment horizontal="center" wrapText="1"/>
    </xf>
    <xf numFmtId="0" fontId="3" fillId="3" borderId="7" xfId="0" applyFont="1" applyFill="1" applyBorder="1" applyAlignment="1">
      <alignment horizontal="center" wrapText="1"/>
    </xf>
    <xf numFmtId="0" fontId="3" fillId="0" borderId="7" xfId="0" applyFont="1" applyBorder="1" applyAlignment="1">
      <alignment horizontal="left" wrapText="1"/>
    </xf>
    <xf numFmtId="0" fontId="3" fillId="0" borderId="4" xfId="0" applyFont="1" applyBorder="1" applyAlignment="1">
      <alignment horizontal="left" wrapText="1"/>
    </xf>
    <xf numFmtId="0" fontId="4" fillId="10" borderId="0" xfId="0" applyFont="1" applyFill="1" applyAlignment="1">
      <alignment wrapText="1"/>
    </xf>
    <xf numFmtId="0" fontId="4" fillId="11" borderId="0" xfId="0" applyFont="1" applyFill="1" applyAlignment="1">
      <alignment horizontal="center" wrapText="1"/>
    </xf>
    <xf numFmtId="0" fontId="4" fillId="12" borderId="0" xfId="0" applyFont="1" applyFill="1" applyAlignment="1">
      <alignment wrapText="1"/>
    </xf>
    <xf numFmtId="0" fontId="4" fillId="12" borderId="0" xfId="0" applyFont="1" applyFill="1" applyAlignment="1">
      <alignment horizontal="center" wrapText="1"/>
    </xf>
    <xf numFmtId="0" fontId="4" fillId="0" borderId="0" xfId="0" applyFont="1" applyAlignment="1">
      <alignment wrapText="1"/>
    </xf>
    <xf numFmtId="0" fontId="5" fillId="0" borderId="0" xfId="0" applyFont="1" applyAlignment="1">
      <alignment wrapText="1"/>
    </xf>
    <xf numFmtId="0" fontId="6" fillId="0" borderId="0" xfId="0" applyFont="1" applyAlignment="1">
      <alignment wrapText="1"/>
    </xf>
    <xf numFmtId="0" fontId="4" fillId="0" borderId="0" xfId="0" applyFont="1" applyAlignment="1">
      <alignment horizontal="center" wrapText="1"/>
    </xf>
    <xf numFmtId="0" fontId="4" fillId="3" borderId="0" xfId="0" applyFont="1" applyFill="1" applyAlignment="1">
      <alignment wrapText="1"/>
    </xf>
    <xf numFmtId="164" fontId="1" fillId="11" borderId="0" xfId="0" applyNumberFormat="1" applyFont="1" applyFill="1" applyAlignment="1">
      <alignment horizontal="center"/>
    </xf>
    <xf numFmtId="0" fontId="3" fillId="11" borderId="0" xfId="0" applyFont="1" applyFill="1" applyAlignment="1">
      <alignment horizontal="center"/>
    </xf>
    <xf numFmtId="0" fontId="3" fillId="0" borderId="0" xfId="0" applyFont="1" applyAlignment="1">
      <alignment horizontal="center"/>
    </xf>
    <xf numFmtId="9" fontId="1" fillId="11" borderId="0" xfId="0" applyNumberFormat="1" applyFont="1" applyFill="1" applyAlignment="1">
      <alignment horizontal="center"/>
    </xf>
    <xf numFmtId="10" fontId="3" fillId="0" borderId="0" xfId="0" applyNumberFormat="1" applyFont="1" applyAlignment="1">
      <alignment horizontal="center"/>
    </xf>
    <xf numFmtId="0" fontId="3" fillId="0" borderId="0" xfId="0" applyFont="1" applyAlignment="1">
      <alignment wrapText="1"/>
    </xf>
    <xf numFmtId="165" fontId="3" fillId="0" borderId="0" xfId="0" applyNumberFormat="1" applyFont="1"/>
    <xf numFmtId="0" fontId="1" fillId="13" borderId="0" xfId="0" applyFont="1" applyFill="1" applyAlignment="1">
      <alignment wrapText="1"/>
    </xf>
    <xf numFmtId="165" fontId="1" fillId="13" borderId="0" xfId="0" applyNumberFormat="1" applyFont="1" applyFill="1" applyAlignment="1">
      <alignment wrapText="1"/>
    </xf>
    <xf numFmtId="0" fontId="1" fillId="0" borderId="0" xfId="0" applyFont="1"/>
    <xf numFmtId="0" fontId="3" fillId="11" borderId="0" xfId="0" applyFont="1" applyFill="1" applyAlignment="1">
      <alignment wrapText="1"/>
    </xf>
    <xf numFmtId="0" fontId="3" fillId="11" borderId="0" xfId="0" applyFont="1" applyFill="1"/>
    <xf numFmtId="165" fontId="3" fillId="11" borderId="0" xfId="0" applyNumberFormat="1" applyFont="1" applyFill="1"/>
    <xf numFmtId="164" fontId="3" fillId="0" borderId="0" xfId="0" applyNumberFormat="1" applyFont="1"/>
    <xf numFmtId="164" fontId="7" fillId="3" borderId="0" xfId="0" applyNumberFormat="1" applyFont="1" applyFill="1"/>
    <xf numFmtId="0" fontId="7" fillId="3" borderId="0" xfId="0" applyFont="1" applyFill="1"/>
    <xf numFmtId="10" fontId="3" fillId="11" borderId="0" xfId="0" applyNumberFormat="1" applyFont="1" applyFill="1"/>
    <xf numFmtId="10" fontId="3" fillId="0" borderId="0" xfId="0" applyNumberFormat="1" applyFont="1"/>
    <xf numFmtId="0" fontId="3" fillId="0" borderId="9" xfId="0" applyFont="1" applyBorder="1" applyAlignment="1">
      <alignment wrapText="1"/>
    </xf>
    <xf numFmtId="0" fontId="1" fillId="0" borderId="9" xfId="0" applyFont="1" applyBorder="1" applyAlignment="1">
      <alignment horizontal="center" wrapText="1"/>
    </xf>
    <xf numFmtId="0" fontId="1" fillId="0" borderId="9" xfId="0" applyFont="1" applyBorder="1" applyAlignment="1">
      <alignment wrapText="1"/>
    </xf>
    <xf numFmtId="0" fontId="3" fillId="0" borderId="10" xfId="0" applyFont="1" applyBorder="1" applyAlignment="1">
      <alignment wrapText="1"/>
    </xf>
    <xf numFmtId="165" fontId="3" fillId="0" borderId="10" xfId="0" applyNumberFormat="1" applyFont="1" applyBorder="1" applyAlignment="1">
      <alignment horizontal="center" wrapText="1"/>
    </xf>
    <xf numFmtId="9" fontId="3" fillId="0" borderId="10" xfId="0" applyNumberFormat="1" applyFont="1" applyBorder="1" applyAlignment="1">
      <alignment horizontal="center" wrapText="1"/>
    </xf>
    <xf numFmtId="165" fontId="3" fillId="0" borderId="0" xfId="0" applyNumberFormat="1" applyFont="1" applyAlignment="1">
      <alignment horizontal="center" wrapText="1"/>
    </xf>
    <xf numFmtId="9" fontId="3" fillId="0" borderId="0" xfId="0" applyNumberFormat="1" applyFont="1" applyAlignment="1">
      <alignment horizontal="center" wrapText="1"/>
    </xf>
    <xf numFmtId="165" fontId="3" fillId="0" borderId="9" xfId="0" applyNumberFormat="1" applyFont="1" applyBorder="1" applyAlignment="1">
      <alignment horizontal="center" wrapText="1"/>
    </xf>
    <xf numFmtId="9" fontId="3" fillId="0" borderId="9" xfId="0" applyNumberFormat="1" applyFont="1" applyBorder="1" applyAlignment="1">
      <alignment horizontal="center" wrapText="1"/>
    </xf>
    <xf numFmtId="0" fontId="1" fillId="0" borderId="0" xfId="0" applyFont="1" applyAlignment="1">
      <alignment wrapText="1"/>
    </xf>
    <xf numFmtId="0" fontId="1" fillId="0" borderId="11" xfId="0" applyFont="1" applyBorder="1" applyAlignment="1">
      <alignment wrapText="1"/>
    </xf>
    <xf numFmtId="0" fontId="3" fillId="0" borderId="11" xfId="0" applyFont="1" applyBorder="1" applyAlignment="1">
      <alignment wrapText="1"/>
    </xf>
    <xf numFmtId="9" fontId="3" fillId="0" borderId="0" xfId="0" applyNumberFormat="1" applyFont="1"/>
    <xf numFmtId="166" fontId="3" fillId="0" borderId="0" xfId="0" applyNumberFormat="1" applyFont="1"/>
    <xf numFmtId="0" fontId="3" fillId="0" borderId="9" xfId="0" applyFont="1" applyBorder="1" applyAlignment="1">
      <alignment horizontal="center"/>
    </xf>
    <xf numFmtId="166" fontId="3" fillId="0" borderId="10" xfId="0" applyNumberFormat="1" applyFont="1" applyBorder="1" applyAlignment="1">
      <alignment horizontal="center" wrapText="1"/>
    </xf>
    <xf numFmtId="167" fontId="3" fillId="0" borderId="0" xfId="0" applyNumberFormat="1" applyFont="1" applyAlignment="1">
      <alignment horizontal="center" wrapText="1"/>
    </xf>
    <xf numFmtId="166" fontId="3" fillId="0" borderId="11" xfId="0" applyNumberFormat="1" applyFont="1" applyBorder="1" applyAlignment="1">
      <alignment horizontal="center" wrapText="1"/>
    </xf>
    <xf numFmtId="2" fontId="3" fillId="0" borderId="0" xfId="0" applyNumberFormat="1" applyFont="1"/>
    <xf numFmtId="4" fontId="3" fillId="0" borderId="0" xfId="0" applyNumberFormat="1" applyFont="1"/>
    <xf numFmtId="0" fontId="9" fillId="3" borderId="0" xfId="0" applyFont="1" applyFill="1"/>
    <xf numFmtId="0" fontId="1" fillId="0" borderId="11" xfId="0" applyFont="1" applyBorder="1"/>
    <xf numFmtId="0" fontId="10" fillId="0" borderId="11" xfId="0" applyFont="1" applyBorder="1"/>
    <xf numFmtId="0" fontId="1" fillId="0" borderId="9" xfId="0" applyFont="1" applyBorder="1"/>
    <xf numFmtId="0" fontId="11" fillId="0" borderId="9" xfId="0" applyFont="1" applyBorder="1" applyAlignment="1">
      <alignment horizontal="center"/>
    </xf>
    <xf numFmtId="0" fontId="1" fillId="0" borderId="10" xfId="0" applyFont="1" applyBorder="1" applyAlignment="1">
      <alignment wrapText="1"/>
    </xf>
    <xf numFmtId="165" fontId="3" fillId="0" borderId="10" xfId="0" applyNumberFormat="1" applyFont="1" applyBorder="1" applyAlignment="1">
      <alignment horizontal="center"/>
    </xf>
    <xf numFmtId="0" fontId="1" fillId="0" borderId="0" xfId="0" applyFont="1" applyAlignment="1">
      <alignment horizontal="center" wrapText="1"/>
    </xf>
    <xf numFmtId="165" fontId="3" fillId="0" borderId="0" xfId="0" applyNumberFormat="1" applyFont="1" applyAlignment="1">
      <alignment horizontal="center"/>
    </xf>
    <xf numFmtId="2" fontId="1" fillId="0" borderId="0" xfId="0" applyNumberFormat="1" applyFont="1"/>
    <xf numFmtId="165" fontId="3" fillId="0" borderId="11" xfId="0" applyNumberFormat="1" applyFont="1" applyBorder="1" applyAlignment="1">
      <alignment horizontal="center"/>
    </xf>
    <xf numFmtId="0" fontId="3" fillId="0" borderId="11" xfId="0" applyFont="1" applyBorder="1"/>
    <xf numFmtId="0" fontId="3" fillId="0" borderId="0" xfId="0" applyFont="1" applyAlignment="1">
      <alignment horizontal="center" wrapText="1"/>
    </xf>
    <xf numFmtId="0" fontId="1" fillId="0" borderId="0" xfId="0" applyFont="1" applyAlignment="1">
      <alignment horizontal="center"/>
    </xf>
    <xf numFmtId="0" fontId="12" fillId="0" borderId="0" xfId="0" applyFont="1" applyAlignment="1">
      <alignment wrapText="1"/>
    </xf>
    <xf numFmtId="165" fontId="3" fillId="0" borderId="0" xfId="0" applyNumberFormat="1" applyFont="1" applyAlignment="1">
      <alignment wrapText="1"/>
    </xf>
    <xf numFmtId="3" fontId="3" fillId="0" borderId="0" xfId="0" applyNumberFormat="1" applyFont="1" applyAlignment="1">
      <alignment wrapText="1"/>
    </xf>
    <xf numFmtId="0" fontId="13" fillId="0" borderId="0" xfId="0" applyFont="1"/>
    <xf numFmtId="164" fontId="3" fillId="0" borderId="0" xfId="0" applyNumberFormat="1" applyFont="1" applyAlignment="1">
      <alignment horizontal="center"/>
    </xf>
    <xf numFmtId="3" fontId="3" fillId="0" borderId="0" xfId="0" applyNumberFormat="1" applyFont="1" applyAlignment="1">
      <alignment horizontal="center" wrapText="1"/>
    </xf>
    <xf numFmtId="0" fontId="14" fillId="0" borderId="0" xfId="0" applyFont="1"/>
    <xf numFmtId="0" fontId="15" fillId="0" borderId="0" xfId="0" applyFont="1"/>
    <xf numFmtId="3" fontId="15" fillId="0" borderId="0" xfId="0" applyNumberFormat="1" applyFont="1" applyAlignment="1">
      <alignment horizontal="right"/>
    </xf>
    <xf numFmtId="3" fontId="15" fillId="0" borderId="0" xfId="0" applyNumberFormat="1" applyFont="1" applyAlignment="1">
      <alignment horizontal="center"/>
    </xf>
    <xf numFmtId="0" fontId="15" fillId="0" borderId="0" xfId="0" applyFont="1" applyAlignment="1">
      <alignment horizontal="right"/>
    </xf>
    <xf numFmtId="0" fontId="15" fillId="0" borderId="0" xfId="0" applyFont="1" applyAlignment="1">
      <alignment horizontal="center"/>
    </xf>
    <xf numFmtId="0" fontId="16" fillId="3" borderId="0" xfId="0" applyFont="1" applyFill="1" applyAlignment="1">
      <alignment horizontal="center"/>
    </xf>
    <xf numFmtId="3" fontId="16" fillId="3" borderId="0" xfId="0" applyNumberFormat="1" applyFont="1" applyFill="1" applyAlignment="1">
      <alignment horizontal="right"/>
    </xf>
    <xf numFmtId="2" fontId="15" fillId="0" borderId="0" xfId="0" applyNumberFormat="1" applyFont="1" applyAlignment="1">
      <alignment horizontal="right"/>
    </xf>
    <xf numFmtId="2" fontId="16" fillId="3" borderId="0" xfId="0" applyNumberFormat="1" applyFont="1" applyFill="1" applyAlignment="1">
      <alignment horizontal="right"/>
    </xf>
    <xf numFmtId="3" fontId="3" fillId="0" borderId="0" xfId="0" applyNumberFormat="1" applyFont="1"/>
    <xf numFmtId="2" fontId="9" fillId="3" borderId="0" xfId="0" applyNumberFormat="1" applyFont="1" applyFill="1"/>
    <xf numFmtId="3" fontId="16" fillId="3" borderId="0" xfId="0" applyNumberFormat="1" applyFont="1" applyFill="1" applyAlignment="1">
      <alignment horizontal="center"/>
    </xf>
    <xf numFmtId="3" fontId="9" fillId="3" borderId="0" xfId="0" applyNumberFormat="1" applyFont="1" applyFill="1"/>
    <xf numFmtId="0" fontId="16" fillId="3" borderId="0" xfId="0" applyFont="1" applyFill="1" applyAlignment="1">
      <alignment horizontal="right"/>
    </xf>
    <xf numFmtId="3" fontId="15" fillId="0" borderId="0" xfId="0" applyNumberFormat="1" applyFont="1"/>
    <xf numFmtId="2" fontId="15" fillId="0" borderId="0" xfId="0" applyNumberFormat="1" applyFont="1"/>
    <xf numFmtId="0" fontId="16" fillId="3" borderId="0" xfId="0" applyFont="1" applyFill="1"/>
    <xf numFmtId="0" fontId="17" fillId="0" borderId="0" xfId="0" applyFont="1"/>
    <xf numFmtId="0" fontId="17" fillId="0" borderId="0" xfId="0" applyFont="1" applyAlignment="1">
      <alignment horizontal="right"/>
    </xf>
    <xf numFmtId="0" fontId="17" fillId="0" borderId="0" xfId="0" applyFont="1" applyAlignment="1">
      <alignment wrapText="1"/>
    </xf>
    <xf numFmtId="0" fontId="17" fillId="0" borderId="10" xfId="0" applyFont="1" applyBorder="1" applyAlignment="1">
      <alignment wrapText="1"/>
    </xf>
    <xf numFmtId="164" fontId="17" fillId="0" borderId="0" xfId="0" applyNumberFormat="1" applyFont="1" applyAlignment="1">
      <alignment horizontal="right"/>
    </xf>
    <xf numFmtId="164" fontId="9" fillId="3" borderId="0" xfId="0" applyNumberFormat="1" applyFont="1" applyFill="1"/>
    <xf numFmtId="0" fontId="0" fillId="0" borderId="0" xfId="0" applyAlignment="1">
      <alignment wrapText="1"/>
    </xf>
    <xf numFmtId="0" fontId="3" fillId="5" borderId="7" xfId="0" applyFont="1" applyFill="1" applyBorder="1" applyAlignment="1">
      <alignment horizontal="center" wrapText="1"/>
    </xf>
    <xf numFmtId="0" fontId="3" fillId="7" borderId="4" xfId="0" applyFont="1" applyFill="1" applyBorder="1" applyAlignment="1">
      <alignment horizontal="center" wrapText="1"/>
    </xf>
    <xf numFmtId="0" fontId="3" fillId="9" borderId="7" xfId="0" applyFont="1" applyFill="1" applyBorder="1" applyAlignment="1">
      <alignment horizontal="center" wrapText="1"/>
    </xf>
    <xf numFmtId="0" fontId="22" fillId="0" borderId="0" xfId="0" applyFont="1" applyAlignment="1">
      <alignment wrapText="1"/>
    </xf>
    <xf numFmtId="0" fontId="21" fillId="0" borderId="0" xfId="0" applyFont="1"/>
    <xf numFmtId="0" fontId="21" fillId="14" borderId="12" xfId="0" applyFont="1" applyFill="1" applyBorder="1" applyAlignment="1">
      <alignment wrapText="1"/>
    </xf>
    <xf numFmtId="6" fontId="21" fillId="14" borderId="12" xfId="0" applyNumberFormat="1" applyFont="1" applyFill="1" applyBorder="1" applyAlignment="1">
      <alignment horizontal="right" wrapText="1"/>
    </xf>
    <xf numFmtId="8" fontId="21" fillId="14" borderId="12" xfId="0" applyNumberFormat="1" applyFont="1" applyFill="1" applyBorder="1" applyAlignment="1">
      <alignment horizontal="right" wrapText="1"/>
    </xf>
    <xf numFmtId="165" fontId="24" fillId="13" borderId="0" xfId="0" applyNumberFormat="1" applyFont="1" applyFill="1" applyAlignment="1">
      <alignment wrapText="1"/>
    </xf>
    <xf numFmtId="0" fontId="21" fillId="0" borderId="12" xfId="0" applyFont="1" applyBorder="1" applyAlignment="1">
      <alignment wrapText="1"/>
    </xf>
    <xf numFmtId="0" fontId="3" fillId="0" borderId="0" xfId="0" applyFont="1" applyAlignment="1">
      <alignment horizontal="right"/>
    </xf>
    <xf numFmtId="1" fontId="4" fillId="11" borderId="0" xfId="0" applyNumberFormat="1" applyFont="1" applyFill="1" applyAlignment="1">
      <alignment horizontal="center" wrapText="1"/>
    </xf>
    <xf numFmtId="165" fontId="24" fillId="0" borderId="14" xfId="0" applyNumberFormat="1" applyFont="1" applyBorder="1" applyAlignment="1">
      <alignment horizontal="center" wrapText="1"/>
    </xf>
    <xf numFmtId="0" fontId="24" fillId="0" borderId="14" xfId="0" applyFont="1" applyBorder="1" applyAlignment="1">
      <alignment wrapText="1"/>
    </xf>
    <xf numFmtId="0" fontId="27" fillId="0" borderId="18" xfId="0" applyFont="1" applyBorder="1" applyAlignment="1">
      <alignment wrapText="1"/>
    </xf>
    <xf numFmtId="0" fontId="1" fillId="0" borderId="20" xfId="0" applyFont="1" applyBorder="1" applyAlignment="1">
      <alignment wrapText="1"/>
    </xf>
    <xf numFmtId="0" fontId="27" fillId="0" borderId="22" xfId="0" applyFont="1" applyBorder="1" applyAlignment="1">
      <alignment horizontal="center" wrapText="1"/>
    </xf>
    <xf numFmtId="0" fontId="27" fillId="0" borderId="23" xfId="0" applyFont="1" applyBorder="1" applyAlignment="1">
      <alignment horizontal="center" wrapText="1"/>
    </xf>
    <xf numFmtId="0" fontId="21" fillId="0" borderId="24" xfId="0" applyFont="1" applyBorder="1" applyAlignment="1">
      <alignment wrapText="1"/>
    </xf>
    <xf numFmtId="165" fontId="3" fillId="0" borderId="25" xfId="0" applyNumberFormat="1" applyFont="1" applyBorder="1" applyAlignment="1">
      <alignment horizontal="center" wrapText="1"/>
    </xf>
    <xf numFmtId="0" fontId="3" fillId="0" borderId="25" xfId="0" applyFont="1" applyBorder="1" applyAlignment="1">
      <alignment wrapText="1"/>
    </xf>
    <xf numFmtId="0" fontId="21" fillId="0" borderId="27" xfId="0" applyFont="1" applyBorder="1" applyAlignment="1">
      <alignment wrapText="1"/>
    </xf>
    <xf numFmtId="0" fontId="21" fillId="0" borderId="29" xfId="0" applyFont="1" applyBorder="1" applyAlignment="1">
      <alignment wrapText="1"/>
    </xf>
    <xf numFmtId="165" fontId="3" fillId="0" borderId="30" xfId="0" applyNumberFormat="1" applyFont="1" applyBorder="1" applyAlignment="1">
      <alignment horizontal="center" wrapText="1"/>
    </xf>
    <xf numFmtId="0" fontId="3" fillId="0" borderId="30" xfId="0" applyFont="1" applyBorder="1" applyAlignment="1">
      <alignment wrapText="1"/>
    </xf>
    <xf numFmtId="165" fontId="3" fillId="0" borderId="30" xfId="0" applyNumberFormat="1" applyFont="1" applyBorder="1" applyAlignment="1">
      <alignment wrapText="1"/>
    </xf>
    <xf numFmtId="0" fontId="21" fillId="0" borderId="18" xfId="0" applyFont="1" applyBorder="1" applyAlignment="1">
      <alignment wrapText="1"/>
    </xf>
    <xf numFmtId="9" fontId="3" fillId="0" borderId="26" xfId="2" applyFont="1" applyBorder="1" applyAlignment="1">
      <alignment wrapText="1"/>
    </xf>
    <xf numFmtId="9" fontId="3" fillId="0" borderId="28" xfId="2" applyFont="1" applyBorder="1" applyAlignment="1">
      <alignment wrapText="1"/>
    </xf>
    <xf numFmtId="9" fontId="3" fillId="0" borderId="31" xfId="2" applyFont="1" applyBorder="1" applyAlignment="1">
      <alignment wrapText="1"/>
    </xf>
    <xf numFmtId="9" fontId="3" fillId="0" borderId="25" xfId="2" applyFont="1" applyBorder="1" applyAlignment="1">
      <alignment wrapText="1"/>
    </xf>
    <xf numFmtId="9" fontId="3" fillId="0" borderId="0" xfId="2" applyFont="1" applyBorder="1" applyAlignment="1">
      <alignment wrapText="1"/>
    </xf>
    <xf numFmtId="9" fontId="3" fillId="0" borderId="30" xfId="2" applyFont="1" applyBorder="1" applyAlignment="1">
      <alignment wrapText="1"/>
    </xf>
    <xf numFmtId="9" fontId="3" fillId="0" borderId="25" xfId="2" applyFont="1" applyBorder="1" applyAlignment="1">
      <alignment horizontal="center" wrapText="1"/>
    </xf>
    <xf numFmtId="168" fontId="3" fillId="0" borderId="25" xfId="1" applyNumberFormat="1" applyFont="1" applyBorder="1" applyAlignment="1">
      <alignment wrapText="1"/>
    </xf>
    <xf numFmtId="168" fontId="0" fillId="0" borderId="0" xfId="1" applyNumberFormat="1" applyFont="1" applyBorder="1"/>
    <xf numFmtId="168" fontId="3" fillId="0" borderId="30" xfId="1" applyNumberFormat="1" applyFont="1" applyBorder="1" applyAlignment="1">
      <alignment wrapText="1"/>
    </xf>
    <xf numFmtId="9" fontId="3" fillId="0" borderId="0" xfId="2" applyFont="1" applyBorder="1" applyAlignment="1">
      <alignment horizontal="center" wrapText="1"/>
    </xf>
    <xf numFmtId="9" fontId="3" fillId="0" borderId="30" xfId="2" applyFont="1" applyBorder="1" applyAlignment="1">
      <alignment horizontal="center" wrapText="1"/>
    </xf>
    <xf numFmtId="9" fontId="24" fillId="0" borderId="14" xfId="2" applyFont="1" applyBorder="1" applyAlignment="1">
      <alignment horizontal="center" wrapText="1"/>
    </xf>
    <xf numFmtId="9" fontId="24" fillId="0" borderId="14" xfId="2" applyFont="1" applyBorder="1" applyAlignment="1">
      <alignment wrapText="1"/>
    </xf>
    <xf numFmtId="9" fontId="24" fillId="0" borderId="19" xfId="2" applyFont="1" applyBorder="1" applyAlignment="1">
      <alignment wrapText="1"/>
    </xf>
    <xf numFmtId="169" fontId="24" fillId="0" borderId="14" xfId="1" applyNumberFormat="1" applyFont="1" applyBorder="1" applyAlignment="1">
      <alignment wrapText="1"/>
    </xf>
    <xf numFmtId="0" fontId="23" fillId="3" borderId="0" xfId="0" applyFont="1" applyFill="1" applyAlignment="1">
      <alignment wrapText="1"/>
    </xf>
    <xf numFmtId="0" fontId="0" fillId="0" borderId="0" xfId="0" applyAlignment="1">
      <alignment wrapText="1"/>
    </xf>
    <xf numFmtId="0" fontId="2" fillId="3" borderId="8" xfId="0" applyFont="1" applyFill="1" applyBorder="1" applyAlignment="1">
      <alignment wrapText="1"/>
    </xf>
    <xf numFmtId="0" fontId="23" fillId="7" borderId="0" xfId="0" applyFont="1" applyFill="1" applyAlignment="1">
      <alignment wrapText="1"/>
    </xf>
    <xf numFmtId="0" fontId="2" fillId="7" borderId="8" xfId="0" applyFont="1" applyFill="1" applyBorder="1" applyAlignment="1">
      <alignment wrapText="1"/>
    </xf>
    <xf numFmtId="0" fontId="3" fillId="3" borderId="0" xfId="0" applyFont="1" applyFill="1" applyAlignment="1">
      <alignment wrapText="1"/>
    </xf>
    <xf numFmtId="0" fontId="23" fillId="7" borderId="5" xfId="0" applyFont="1" applyFill="1" applyBorder="1" applyAlignment="1">
      <alignment wrapText="1"/>
    </xf>
    <xf numFmtId="0" fontId="2" fillId="7" borderId="5" xfId="0" applyFont="1" applyFill="1" applyBorder="1" applyAlignment="1">
      <alignment wrapText="1"/>
    </xf>
    <xf numFmtId="0" fontId="2" fillId="7" borderId="6" xfId="0" applyFont="1" applyFill="1" applyBorder="1" applyAlignment="1">
      <alignment wrapText="1"/>
    </xf>
    <xf numFmtId="0" fontId="3" fillId="0" borderId="0" xfId="0" applyFont="1" applyAlignment="1">
      <alignment horizontal="left" wrapText="1"/>
    </xf>
    <xf numFmtId="0" fontId="2" fillId="0" borderId="8" xfId="0" applyFont="1" applyBorder="1" applyAlignment="1">
      <alignment wrapText="1"/>
    </xf>
    <xf numFmtId="0" fontId="3" fillId="0" borderId="5" xfId="0" applyFont="1" applyBorder="1" applyAlignment="1">
      <alignment horizontal="left" wrapText="1"/>
    </xf>
    <xf numFmtId="0" fontId="2" fillId="0" borderId="5" xfId="0" applyFont="1" applyBorder="1" applyAlignment="1">
      <alignment wrapText="1"/>
    </xf>
    <xf numFmtId="0" fontId="2" fillId="0" borderId="6" xfId="0" applyFont="1" applyBorder="1" applyAlignment="1">
      <alignment wrapText="1"/>
    </xf>
    <xf numFmtId="0" fontId="1" fillId="8" borderId="7" xfId="0" applyFont="1" applyFill="1" applyBorder="1" applyAlignment="1">
      <alignment wrapText="1"/>
    </xf>
    <xf numFmtId="0" fontId="2" fillId="8" borderId="8" xfId="0" applyFont="1" applyFill="1" applyBorder="1" applyAlignment="1">
      <alignment wrapText="1"/>
    </xf>
    <xf numFmtId="0" fontId="3" fillId="3" borderId="7" xfId="0" applyFont="1" applyFill="1" applyBorder="1" applyAlignment="1">
      <alignment wrapText="1"/>
    </xf>
    <xf numFmtId="0" fontId="23" fillId="9" borderId="0" xfId="0" applyFont="1" applyFill="1" applyAlignment="1">
      <alignment wrapText="1"/>
    </xf>
    <xf numFmtId="0" fontId="2" fillId="9" borderId="8" xfId="0" applyFont="1" applyFill="1" applyBorder="1" applyAlignment="1">
      <alignment wrapText="1"/>
    </xf>
    <xf numFmtId="0" fontId="23" fillId="3" borderId="0" xfId="0" applyFont="1" applyFill="1" applyAlignment="1">
      <alignment vertical="top" wrapText="1"/>
    </xf>
    <xf numFmtId="0" fontId="0" fillId="0" borderId="0" xfId="0" applyAlignment="1">
      <alignment vertical="top" wrapText="1"/>
    </xf>
    <xf numFmtId="0" fontId="2" fillId="3" borderId="8" xfId="0" applyFont="1" applyFill="1" applyBorder="1" applyAlignment="1">
      <alignment vertical="top" wrapText="1"/>
    </xf>
    <xf numFmtId="0" fontId="1" fillId="0" borderId="1" xfId="0" applyFont="1" applyBorder="1" applyAlignment="1">
      <alignment horizontal="left" wrapText="1"/>
    </xf>
    <xf numFmtId="0" fontId="2" fillId="0" borderId="2" xfId="0" applyFont="1" applyBorder="1" applyAlignment="1">
      <alignment wrapText="1"/>
    </xf>
    <xf numFmtId="0" fontId="2" fillId="0" borderId="3" xfId="0" applyFont="1" applyBorder="1" applyAlignment="1">
      <alignment wrapText="1"/>
    </xf>
    <xf numFmtId="0" fontId="3" fillId="0" borderId="7" xfId="0" applyFont="1" applyBorder="1" applyAlignment="1">
      <alignment horizontal="left" wrapText="1"/>
    </xf>
    <xf numFmtId="0" fontId="1" fillId="2" borderId="1" xfId="0" applyFont="1" applyFill="1" applyBorder="1"/>
    <xf numFmtId="0" fontId="2" fillId="2" borderId="2" xfId="0" applyFont="1" applyFill="1" applyBorder="1"/>
    <xf numFmtId="0" fontId="2" fillId="2" borderId="3" xfId="0" applyFont="1" applyFill="1" applyBorder="1"/>
    <xf numFmtId="0" fontId="20" fillId="3" borderId="4" xfId="0" applyFont="1" applyFill="1" applyBorder="1" applyAlignment="1">
      <alignment horizontal="left" wrapText="1"/>
    </xf>
    <xf numFmtId="0" fontId="20" fillId="3" borderId="5" xfId="0" applyFont="1" applyFill="1" applyBorder="1" applyAlignment="1">
      <alignment horizontal="left" wrapText="1"/>
    </xf>
    <xf numFmtId="0" fontId="20" fillId="3" borderId="6" xfId="0" applyFont="1" applyFill="1" applyBorder="1" applyAlignment="1">
      <alignment horizontal="left" wrapText="1"/>
    </xf>
    <xf numFmtId="0" fontId="1" fillId="4" borderId="1" xfId="0" applyFont="1" applyFill="1" applyBorder="1" applyAlignment="1">
      <alignment wrapText="1"/>
    </xf>
    <xf numFmtId="0" fontId="2" fillId="4" borderId="2" xfId="0" applyFont="1" applyFill="1" applyBorder="1" applyAlignment="1">
      <alignment wrapText="1"/>
    </xf>
    <xf numFmtId="0" fontId="2" fillId="4" borderId="3" xfId="0" applyFont="1" applyFill="1" applyBorder="1" applyAlignment="1">
      <alignment wrapText="1"/>
    </xf>
    <xf numFmtId="0" fontId="23" fillId="5" borderId="0" xfId="0" applyFont="1" applyFill="1" applyAlignment="1">
      <alignment wrapText="1"/>
    </xf>
    <xf numFmtId="0" fontId="2" fillId="5" borderId="8" xfId="0" applyFont="1" applyFill="1" applyBorder="1" applyAlignment="1">
      <alignment wrapText="1"/>
    </xf>
    <xf numFmtId="0" fontId="1" fillId="6" borderId="1" xfId="0" applyFont="1" applyFill="1" applyBorder="1" applyAlignment="1">
      <alignment wrapText="1"/>
    </xf>
    <xf numFmtId="0" fontId="2" fillId="6" borderId="2" xfId="0" applyFont="1" applyFill="1" applyBorder="1" applyAlignment="1">
      <alignment wrapText="1"/>
    </xf>
    <xf numFmtId="0" fontId="2" fillId="6" borderId="3" xfId="0" applyFont="1" applyFill="1" applyBorder="1" applyAlignment="1">
      <alignment wrapText="1"/>
    </xf>
    <xf numFmtId="0" fontId="17" fillId="3" borderId="7" xfId="0" applyFont="1" applyFill="1" applyBorder="1" applyAlignment="1">
      <alignment wrapText="1"/>
    </xf>
    <xf numFmtId="0" fontId="21" fillId="0" borderId="15" xfId="0" applyFont="1" applyBorder="1" applyAlignment="1">
      <alignment wrapText="1"/>
    </xf>
    <xf numFmtId="0" fontId="21" fillId="0" borderId="16" xfId="0" applyFont="1" applyBorder="1" applyAlignment="1">
      <alignment wrapText="1"/>
    </xf>
    <xf numFmtId="0" fontId="21" fillId="0" borderId="17" xfId="0" applyFont="1" applyBorder="1" applyAlignment="1">
      <alignment wrapText="1"/>
    </xf>
    <xf numFmtId="0" fontId="8" fillId="0" borderId="0" xfId="0" applyFont="1" applyAlignment="1">
      <alignment wrapText="1"/>
    </xf>
    <xf numFmtId="0" fontId="2" fillId="0" borderId="0" xfId="0" applyFont="1"/>
    <xf numFmtId="0" fontId="23" fillId="0" borderId="0" xfId="0" applyFont="1" applyAlignment="1">
      <alignment wrapText="1"/>
    </xf>
    <xf numFmtId="0" fontId="0" fillId="0" borderId="0" xfId="0"/>
    <xf numFmtId="0" fontId="1" fillId="0" borderId="9" xfId="0" applyFont="1" applyBorder="1" applyAlignment="1">
      <alignment horizontal="center" wrapText="1"/>
    </xf>
    <xf numFmtId="0" fontId="2" fillId="0" borderId="9" xfId="0" applyFont="1" applyBorder="1"/>
    <xf numFmtId="0" fontId="3" fillId="0" borderId="0" xfId="0" applyFont="1" applyAlignment="1">
      <alignment wrapText="1"/>
    </xf>
    <xf numFmtId="0" fontId="27" fillId="0" borderId="13" xfId="0" applyFont="1" applyBorder="1" applyAlignment="1">
      <alignment horizontal="center" wrapText="1"/>
    </xf>
    <xf numFmtId="0" fontId="27" fillId="0" borderId="21" xfId="0" applyFont="1" applyBorder="1" applyAlignment="1">
      <alignment horizontal="center" wrapText="1"/>
    </xf>
    <xf numFmtId="0" fontId="27" fillId="0" borderId="19" xfId="0" applyFont="1" applyBorder="1" applyAlignment="1">
      <alignment horizontal="center" wrapText="1"/>
    </xf>
    <xf numFmtId="0" fontId="20" fillId="0" borderId="0" xfId="0" applyFont="1" applyAlignment="1">
      <alignment horizontal="left" wrapText="1"/>
    </xf>
    <xf numFmtId="0" fontId="28" fillId="0" borderId="32" xfId="0" applyFont="1" applyBorder="1" applyAlignment="1">
      <alignment wrapText="1"/>
    </xf>
    <xf numFmtId="0" fontId="28" fillId="0" borderId="33" xfId="0" applyFont="1" applyBorder="1" applyAlignment="1">
      <alignment wrapText="1"/>
    </xf>
    <xf numFmtId="0" fontId="28" fillId="0" borderId="34" xfId="0" applyFont="1" applyBorder="1" applyAlignment="1">
      <alignment wrapText="1"/>
    </xf>
    <xf numFmtId="0" fontId="17" fillId="0" borderId="11" xfId="0" applyFont="1" applyBorder="1" applyAlignment="1">
      <alignment wrapText="1"/>
    </xf>
    <xf numFmtId="0" fontId="2" fillId="0" borderId="11" xfId="0" applyFont="1" applyBorder="1"/>
    <xf numFmtId="0" fontId="1" fillId="0" borderId="11" xfId="0" applyFont="1" applyBorder="1" applyAlignment="1">
      <alignment horizontal="center"/>
    </xf>
  </cellXfs>
  <cellStyles count="3">
    <cellStyle name="Currency" xfId="1" builtinId="4"/>
    <cellStyle name="Normal" xfId="0" builtinId="0"/>
    <cellStyle name="Percent" xfId="2" builtinId="5"/>
  </cellStyles>
  <dxfs count="5">
    <dxf>
      <fill>
        <patternFill patternType="solid">
          <fgColor rgb="FFFFFF00"/>
          <bgColor rgb="FFFFFF00"/>
        </patternFill>
      </fill>
    </dxf>
    <dxf>
      <fill>
        <patternFill patternType="solid">
          <fgColor rgb="FFD9EAD3"/>
          <bgColor rgb="FFD9EAD3"/>
        </patternFill>
      </fill>
    </dxf>
    <dxf>
      <fill>
        <patternFill patternType="solid">
          <fgColor rgb="FFB7E1CD"/>
          <bgColor rgb="FFB7E1CD"/>
        </patternFill>
      </fill>
    </dxf>
    <dxf>
      <fill>
        <patternFill patternType="solid">
          <fgColor rgb="FFF3F3F3"/>
          <bgColor rgb="FFF3F3F3"/>
        </patternFill>
      </fill>
    </dxf>
    <dxf>
      <fill>
        <patternFill patternType="solid">
          <fgColor rgb="FFFFFFFF"/>
          <bgColor rgb="FFFFFFFF"/>
        </patternFill>
      </fill>
    </dxf>
  </dxfs>
  <tableStyles count="1">
    <tableStyle name="3 Outputs - Cost Planning Scena-style" pivot="0" count="2" xr9:uid="{00000000-0011-0000-FFFF-FFFF00000000}">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Figure 1. Program Costs, by Input Category and Pricing Type</a:t>
            </a:r>
          </a:p>
          <a:p>
            <a:pPr>
              <a:defRPr/>
            </a:pPr>
            <a:r>
              <a:rPr lang="en-US" sz="1100"/>
              <a:t>(Cost to Society Perspective)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357306311641407"/>
          <c:y val="0.24453242835595776"/>
          <c:w val="0.80089304644718851"/>
          <c:h val="0.40204510635265617"/>
        </c:manualLayout>
      </c:layout>
      <c:barChart>
        <c:barDir val="col"/>
        <c:grouping val="clustered"/>
        <c:varyColors val="0"/>
        <c:ser>
          <c:idx val="0"/>
          <c:order val="0"/>
          <c:tx>
            <c:strRef>
              <c:f>'Background Calculations'!$AB$3</c:f>
              <c:strCache>
                <c:ptCount val="1"/>
                <c:pt idx="0">
                  <c:v>Personnel - Delivery and Operations</c:v>
                </c:pt>
              </c:strCache>
            </c:strRef>
          </c:tx>
          <c:spPr>
            <a:solidFill>
              <a:schemeClr val="dk1">
                <a:tint val="88500"/>
              </a:schemeClr>
            </a:solidFill>
            <a:ln>
              <a:noFill/>
            </a:ln>
            <a:effectLst/>
          </c:spPr>
          <c:invertIfNegative val="0"/>
          <c:cat>
            <c:strRef>
              <c:f>'Background Calculations'!$AC$1:$AE$2</c:f>
              <c:strCache>
                <c:ptCount val="3"/>
                <c:pt idx="0">
                  <c:v>Actual</c:v>
                </c:pt>
                <c:pt idx="1">
                  <c:v>National</c:v>
                </c:pt>
                <c:pt idx="2">
                  <c:v>Local</c:v>
                </c:pt>
              </c:strCache>
            </c:strRef>
          </c:cat>
          <c:val>
            <c:numRef>
              <c:f>'Background Calculations'!$AC$3:$AE$3</c:f>
              <c:numCache>
                <c:formatCode>"$"#,##0.00</c:formatCode>
                <c:ptCount val="3"/>
                <c:pt idx="0">
                  <c:v>0</c:v>
                </c:pt>
                <c:pt idx="1">
                  <c:v>0</c:v>
                </c:pt>
                <c:pt idx="2">
                  <c:v>0</c:v>
                </c:pt>
              </c:numCache>
            </c:numRef>
          </c:val>
          <c:extLst>
            <c:ext xmlns:c16="http://schemas.microsoft.com/office/drawing/2014/chart" uri="{C3380CC4-5D6E-409C-BE32-E72D297353CC}">
              <c16:uniqueId val="{00000000-A668-489B-A348-142C7B2C7B3A}"/>
            </c:ext>
          </c:extLst>
        </c:ser>
        <c:ser>
          <c:idx val="1"/>
          <c:order val="1"/>
          <c:tx>
            <c:strRef>
              <c:f>'Background Calculations'!$AB$4</c:f>
              <c:strCache>
                <c:ptCount val="1"/>
                <c:pt idx="0">
                  <c:v>Training and Support</c:v>
                </c:pt>
              </c:strCache>
            </c:strRef>
          </c:tx>
          <c:spPr>
            <a:solidFill>
              <a:schemeClr val="dk1">
                <a:tint val="55000"/>
              </a:schemeClr>
            </a:solidFill>
            <a:ln>
              <a:noFill/>
            </a:ln>
            <a:effectLst/>
          </c:spPr>
          <c:invertIfNegative val="0"/>
          <c:cat>
            <c:strRef>
              <c:f>'Background Calculations'!$AC$1:$AE$2</c:f>
              <c:strCache>
                <c:ptCount val="3"/>
                <c:pt idx="0">
                  <c:v>Actual</c:v>
                </c:pt>
                <c:pt idx="1">
                  <c:v>National</c:v>
                </c:pt>
                <c:pt idx="2">
                  <c:v>Local</c:v>
                </c:pt>
              </c:strCache>
            </c:strRef>
          </c:cat>
          <c:val>
            <c:numRef>
              <c:f>'Background Calculations'!$AC$4:$AE$4</c:f>
              <c:numCache>
                <c:formatCode>"$"#,##0.00</c:formatCode>
                <c:ptCount val="3"/>
                <c:pt idx="0">
                  <c:v>0</c:v>
                </c:pt>
                <c:pt idx="1">
                  <c:v>0</c:v>
                </c:pt>
                <c:pt idx="2">
                  <c:v>0</c:v>
                </c:pt>
              </c:numCache>
            </c:numRef>
          </c:val>
          <c:extLst>
            <c:ext xmlns:c16="http://schemas.microsoft.com/office/drawing/2014/chart" uri="{C3380CC4-5D6E-409C-BE32-E72D297353CC}">
              <c16:uniqueId val="{00000001-A668-489B-A348-142C7B2C7B3A}"/>
            </c:ext>
          </c:extLst>
        </c:ser>
        <c:ser>
          <c:idx val="2"/>
          <c:order val="2"/>
          <c:tx>
            <c:strRef>
              <c:f>'Background Calculations'!$AB$5</c:f>
              <c:strCache>
                <c:ptCount val="1"/>
                <c:pt idx="0">
                  <c:v>Equipment and Materials - Delivery and Operations</c:v>
                </c:pt>
              </c:strCache>
            </c:strRef>
          </c:tx>
          <c:spPr>
            <a:solidFill>
              <a:schemeClr val="dk1">
                <a:tint val="75000"/>
              </a:schemeClr>
            </a:solidFill>
            <a:ln>
              <a:noFill/>
            </a:ln>
            <a:effectLst/>
          </c:spPr>
          <c:invertIfNegative val="0"/>
          <c:cat>
            <c:strRef>
              <c:f>'Background Calculations'!$AC$1:$AE$2</c:f>
              <c:strCache>
                <c:ptCount val="3"/>
                <c:pt idx="0">
                  <c:v>Actual</c:v>
                </c:pt>
                <c:pt idx="1">
                  <c:v>National</c:v>
                </c:pt>
                <c:pt idx="2">
                  <c:v>Local</c:v>
                </c:pt>
              </c:strCache>
            </c:strRef>
          </c:cat>
          <c:val>
            <c:numRef>
              <c:f>'Background Calculations'!$AC$5:$AE$5</c:f>
              <c:numCache>
                <c:formatCode>"$"#,##0.00</c:formatCode>
                <c:ptCount val="3"/>
                <c:pt idx="0">
                  <c:v>0</c:v>
                </c:pt>
                <c:pt idx="1">
                  <c:v>0</c:v>
                </c:pt>
                <c:pt idx="2">
                  <c:v>0</c:v>
                </c:pt>
              </c:numCache>
            </c:numRef>
          </c:val>
          <c:extLst>
            <c:ext xmlns:c16="http://schemas.microsoft.com/office/drawing/2014/chart" uri="{C3380CC4-5D6E-409C-BE32-E72D297353CC}">
              <c16:uniqueId val="{00000002-A668-489B-A348-142C7B2C7B3A}"/>
            </c:ext>
          </c:extLst>
        </c:ser>
        <c:ser>
          <c:idx val="3"/>
          <c:order val="3"/>
          <c:tx>
            <c:strRef>
              <c:f>'Background Calculations'!$AB$6</c:f>
              <c:strCache>
                <c:ptCount val="1"/>
                <c:pt idx="0">
                  <c:v>Facilities - Delivery and Operations</c:v>
                </c:pt>
              </c:strCache>
            </c:strRef>
          </c:tx>
          <c:spPr>
            <a:solidFill>
              <a:schemeClr val="dk1">
                <a:tint val="98500"/>
              </a:schemeClr>
            </a:solidFill>
            <a:ln>
              <a:noFill/>
            </a:ln>
            <a:effectLst/>
          </c:spPr>
          <c:invertIfNegative val="0"/>
          <c:cat>
            <c:strRef>
              <c:f>'Background Calculations'!$AC$1:$AE$2</c:f>
              <c:strCache>
                <c:ptCount val="3"/>
                <c:pt idx="0">
                  <c:v>Actual</c:v>
                </c:pt>
                <c:pt idx="1">
                  <c:v>National</c:v>
                </c:pt>
                <c:pt idx="2">
                  <c:v>Local</c:v>
                </c:pt>
              </c:strCache>
            </c:strRef>
          </c:cat>
          <c:val>
            <c:numRef>
              <c:f>'Background Calculations'!$AC$6:$AE$6</c:f>
              <c:numCache>
                <c:formatCode>"$"#,##0.00</c:formatCode>
                <c:ptCount val="3"/>
                <c:pt idx="0">
                  <c:v>0</c:v>
                </c:pt>
                <c:pt idx="1">
                  <c:v>0</c:v>
                </c:pt>
                <c:pt idx="2">
                  <c:v>0</c:v>
                </c:pt>
              </c:numCache>
            </c:numRef>
          </c:val>
          <c:extLst>
            <c:ext xmlns:c16="http://schemas.microsoft.com/office/drawing/2014/chart" uri="{C3380CC4-5D6E-409C-BE32-E72D297353CC}">
              <c16:uniqueId val="{00000003-A668-489B-A348-142C7B2C7B3A}"/>
            </c:ext>
          </c:extLst>
        </c:ser>
        <c:ser>
          <c:idx val="4"/>
          <c:order val="4"/>
          <c:tx>
            <c:strRef>
              <c:f>'Background Calculations'!$AB$7</c:f>
              <c:strCache>
                <c:ptCount val="1"/>
                <c:pt idx="0">
                  <c:v>Other - Delivery and Operations</c:v>
                </c:pt>
              </c:strCache>
            </c:strRef>
          </c:tx>
          <c:spPr>
            <a:solidFill>
              <a:schemeClr val="dk1">
                <a:tint val="30000"/>
              </a:schemeClr>
            </a:solidFill>
            <a:ln>
              <a:noFill/>
            </a:ln>
            <a:effectLst/>
          </c:spPr>
          <c:invertIfNegative val="0"/>
          <c:cat>
            <c:strRef>
              <c:f>'Background Calculations'!$AC$1:$AE$2</c:f>
              <c:strCache>
                <c:ptCount val="3"/>
                <c:pt idx="0">
                  <c:v>Actual</c:v>
                </c:pt>
                <c:pt idx="1">
                  <c:v>National</c:v>
                </c:pt>
                <c:pt idx="2">
                  <c:v>Local</c:v>
                </c:pt>
              </c:strCache>
            </c:strRef>
          </c:cat>
          <c:val>
            <c:numRef>
              <c:f>'Background Calculations'!$AC$7:$AE$7</c:f>
              <c:numCache>
                <c:formatCode>"$"#,##0.00</c:formatCode>
                <c:ptCount val="3"/>
                <c:pt idx="0">
                  <c:v>0</c:v>
                </c:pt>
                <c:pt idx="1">
                  <c:v>0</c:v>
                </c:pt>
                <c:pt idx="2">
                  <c:v>0</c:v>
                </c:pt>
              </c:numCache>
            </c:numRef>
          </c:val>
          <c:extLst>
            <c:ext xmlns:c16="http://schemas.microsoft.com/office/drawing/2014/chart" uri="{C3380CC4-5D6E-409C-BE32-E72D297353CC}">
              <c16:uniqueId val="{00000004-A668-489B-A348-142C7B2C7B3A}"/>
            </c:ext>
          </c:extLst>
        </c:ser>
        <c:dLbls>
          <c:showLegendKey val="0"/>
          <c:showVal val="0"/>
          <c:showCatName val="0"/>
          <c:showSerName val="0"/>
          <c:showPercent val="0"/>
          <c:showBubbleSize val="0"/>
        </c:dLbls>
        <c:gapWidth val="219"/>
        <c:overlap val="-27"/>
        <c:axId val="1781170720"/>
        <c:axId val="1781171200"/>
      </c:barChart>
      <c:catAx>
        <c:axId val="178117072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Pricing</a:t>
                </a:r>
                <a:r>
                  <a:rPr lang="en-US" baseline="0"/>
                  <a:t> Type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1171200"/>
        <c:crosses val="autoZero"/>
        <c:auto val="1"/>
        <c:lblAlgn val="ctr"/>
        <c:lblOffset val="100"/>
        <c:noMultiLvlLbl val="0"/>
      </c:catAx>
      <c:valAx>
        <c:axId val="17811712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 Pupil 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81170720"/>
        <c:crosses val="autoZero"/>
        <c:crossBetween val="between"/>
      </c:valAx>
      <c:spPr>
        <a:noFill/>
        <a:ln>
          <a:noFill/>
        </a:ln>
        <a:effectLst/>
      </c:spPr>
    </c:plotArea>
    <c:legend>
      <c:legendPos val="b"/>
      <c:layout>
        <c:manualLayout>
          <c:xMode val="edge"/>
          <c:yMode val="edge"/>
          <c:x val="3.2119148407284741E-2"/>
          <c:y val="0.79182280902522761"/>
          <c:w val="0.94272549148626616"/>
          <c:h val="0.20618638462666514"/>
        </c:manualLayout>
      </c:layout>
      <c:overlay val="0"/>
      <c:spPr>
        <a:noFill/>
        <a:ln>
          <a:noFill/>
        </a:ln>
        <a:effectLst/>
      </c:spPr>
      <c:txPr>
        <a:bodyPr rot="0" spcFirstLastPara="1" vertOverflow="ellipsis" vert="horz" wrap="square" anchor="b"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100" b="0" i="0" u="none" strike="noStrike" kern="1200" spc="0" baseline="0">
                <a:solidFill>
                  <a:srgbClr val="000000">
                    <a:lumMod val="65000"/>
                    <a:lumOff val="35000"/>
                  </a:srgbClr>
                </a:solidFill>
                <a:latin typeface="+mn-lt"/>
                <a:ea typeface="+mn-ea"/>
                <a:cs typeface="+mn-cs"/>
              </a:defRPr>
            </a:pPr>
            <a:r>
              <a:rPr lang="en-US" sz="1400" b="0" i="0" u="none" strike="noStrike" kern="1200" spc="0" baseline="0">
                <a:solidFill>
                  <a:srgbClr val="000000">
                    <a:lumMod val="65000"/>
                    <a:lumOff val="35000"/>
                  </a:srgbClr>
                </a:solidFill>
                <a:latin typeface="+mn-lt"/>
                <a:ea typeface="+mn-ea"/>
                <a:cs typeface="+mn-cs"/>
              </a:rPr>
              <a:t>Figure 2.Tutors vs Non-tutors Costs, by Pricing Type</a:t>
            </a:r>
          </a:p>
          <a:p>
            <a:pPr marL="0" marR="0" lvl="0" indent="0" algn="ctr" defTabSz="914400" rtl="0" eaLnBrk="1" fontAlgn="auto" latinLnBrk="0" hangingPunct="1">
              <a:lnSpc>
                <a:spcPct val="100000"/>
              </a:lnSpc>
              <a:spcBef>
                <a:spcPts val="0"/>
              </a:spcBef>
              <a:spcAft>
                <a:spcPts val="0"/>
              </a:spcAft>
              <a:buClrTx/>
              <a:buSzTx/>
              <a:buFontTx/>
              <a:buNone/>
              <a:tabLst/>
              <a:defRPr lang="en-US" sz="1100">
                <a:solidFill>
                  <a:srgbClr val="000000">
                    <a:lumMod val="65000"/>
                    <a:lumOff val="35000"/>
                  </a:srgbClr>
                </a:solidFill>
              </a:defRPr>
            </a:pPr>
            <a:r>
              <a:rPr lang="en-US" sz="1100" b="0" i="0" u="none" strike="noStrike" kern="1200" spc="0" baseline="0">
                <a:solidFill>
                  <a:srgbClr val="000000">
                    <a:lumMod val="65000"/>
                    <a:lumOff val="35000"/>
                  </a:srgbClr>
                </a:solidFill>
                <a:latin typeface="+mn-lt"/>
                <a:ea typeface="+mn-ea"/>
                <a:cs typeface="+mn-cs"/>
              </a:rPr>
              <a:t>(Cost to Society Perspective)</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en-US" sz="1100" b="0" i="0" u="none" strike="noStrike" kern="1200" spc="0" baseline="0">
              <a:solidFill>
                <a:srgbClr val="000000">
                  <a:lumMod val="65000"/>
                  <a:lumOff val="35000"/>
                </a:srgbClr>
              </a:solidFill>
              <a:latin typeface="+mn-lt"/>
              <a:ea typeface="+mn-ea"/>
              <a:cs typeface="+mn-cs"/>
            </a:defRPr>
          </a:pPr>
          <a:endParaRPr lang="en-US"/>
        </a:p>
      </c:txPr>
    </c:title>
    <c:autoTitleDeleted val="0"/>
    <c:plotArea>
      <c:layout/>
      <c:barChart>
        <c:barDir val="col"/>
        <c:grouping val="clustered"/>
        <c:varyColors val="0"/>
        <c:ser>
          <c:idx val="0"/>
          <c:order val="0"/>
          <c:tx>
            <c:strRef>
              <c:f>'Background Calculations'!$T$4</c:f>
              <c:strCache>
                <c:ptCount val="1"/>
                <c:pt idx="0">
                  <c:v>Tutors</c:v>
                </c:pt>
              </c:strCache>
            </c:strRef>
          </c:tx>
          <c:spPr>
            <a:solidFill>
              <a:schemeClr val="dk1">
                <a:tint val="88500"/>
              </a:schemeClr>
            </a:solidFill>
            <a:ln>
              <a:noFill/>
            </a:ln>
            <a:effectLst/>
          </c:spPr>
          <c:invertIfNegative val="0"/>
          <c:cat>
            <c:strRef>
              <c:f>'Background Calculations'!$U$3:$W$3</c:f>
              <c:strCache>
                <c:ptCount val="3"/>
                <c:pt idx="0">
                  <c:v>Actual</c:v>
                </c:pt>
                <c:pt idx="1">
                  <c:v>National</c:v>
                </c:pt>
                <c:pt idx="2">
                  <c:v>Local</c:v>
                </c:pt>
              </c:strCache>
            </c:strRef>
          </c:cat>
          <c:val>
            <c:numRef>
              <c:f>'Background Calculations'!$U$4:$W$4</c:f>
              <c:numCache>
                <c:formatCode>General</c:formatCode>
                <c:ptCount val="3"/>
                <c:pt idx="0">
                  <c:v>0</c:v>
                </c:pt>
                <c:pt idx="1">
                  <c:v>0</c:v>
                </c:pt>
                <c:pt idx="2">
                  <c:v>0</c:v>
                </c:pt>
              </c:numCache>
            </c:numRef>
          </c:val>
          <c:extLst>
            <c:ext xmlns:c16="http://schemas.microsoft.com/office/drawing/2014/chart" uri="{C3380CC4-5D6E-409C-BE32-E72D297353CC}">
              <c16:uniqueId val="{00000000-A4BA-4A99-AF60-1FD6705D5AC2}"/>
            </c:ext>
          </c:extLst>
        </c:ser>
        <c:ser>
          <c:idx val="1"/>
          <c:order val="1"/>
          <c:tx>
            <c:strRef>
              <c:f>'Background Calculations'!$T$5</c:f>
              <c:strCache>
                <c:ptCount val="1"/>
                <c:pt idx="0">
                  <c:v>Non-Tutors</c:v>
                </c:pt>
              </c:strCache>
            </c:strRef>
          </c:tx>
          <c:spPr>
            <a:solidFill>
              <a:schemeClr val="dk1">
                <a:tint val="55000"/>
              </a:schemeClr>
            </a:solidFill>
            <a:ln>
              <a:noFill/>
            </a:ln>
            <a:effectLst/>
          </c:spPr>
          <c:invertIfNegative val="0"/>
          <c:cat>
            <c:strRef>
              <c:f>'Background Calculations'!$U$3:$W$3</c:f>
              <c:strCache>
                <c:ptCount val="3"/>
                <c:pt idx="0">
                  <c:v>Actual</c:v>
                </c:pt>
                <c:pt idx="1">
                  <c:v>National</c:v>
                </c:pt>
                <c:pt idx="2">
                  <c:v>Local</c:v>
                </c:pt>
              </c:strCache>
            </c:strRef>
          </c:cat>
          <c:val>
            <c:numRef>
              <c:f>'Background Calculations'!$U$5:$W$5</c:f>
              <c:numCache>
                <c:formatCode>General</c:formatCode>
                <c:ptCount val="3"/>
                <c:pt idx="0">
                  <c:v>0</c:v>
                </c:pt>
                <c:pt idx="1">
                  <c:v>0</c:v>
                </c:pt>
                <c:pt idx="2">
                  <c:v>0</c:v>
                </c:pt>
              </c:numCache>
            </c:numRef>
          </c:val>
          <c:extLst>
            <c:ext xmlns:c16="http://schemas.microsoft.com/office/drawing/2014/chart" uri="{C3380CC4-5D6E-409C-BE32-E72D297353CC}">
              <c16:uniqueId val="{00000001-A4BA-4A99-AF60-1FD6705D5AC2}"/>
            </c:ext>
          </c:extLst>
        </c:ser>
        <c:dLbls>
          <c:showLegendKey val="0"/>
          <c:showVal val="0"/>
          <c:showCatName val="0"/>
          <c:showSerName val="0"/>
          <c:showPercent val="0"/>
          <c:showBubbleSize val="0"/>
        </c:dLbls>
        <c:gapWidth val="219"/>
        <c:overlap val="-27"/>
        <c:axId val="1887048176"/>
        <c:axId val="1887048656"/>
      </c:barChart>
      <c:catAx>
        <c:axId val="18870481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7048656"/>
        <c:crosses val="autoZero"/>
        <c:auto val="1"/>
        <c:lblAlgn val="ctr"/>
        <c:lblOffset val="100"/>
        <c:noMultiLvlLbl val="0"/>
      </c:catAx>
      <c:valAx>
        <c:axId val="188704865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 Pupil Cost</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870481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7620</xdr:colOff>
      <xdr:row>0</xdr:row>
      <xdr:rowOff>259080</xdr:rowOff>
    </xdr:from>
    <xdr:to>
      <xdr:col>13</xdr:col>
      <xdr:colOff>678180</xdr:colOff>
      <xdr:row>16</xdr:row>
      <xdr:rowOff>152400</xdr:rowOff>
    </xdr:to>
    <xdr:graphicFrame macro="">
      <xdr:nvGraphicFramePr>
        <xdr:cNvPr id="2" name="Chart 1">
          <a:extLst>
            <a:ext uri="{FF2B5EF4-FFF2-40B4-BE49-F238E27FC236}">
              <a16:creationId xmlns:a16="http://schemas.microsoft.com/office/drawing/2014/main" id="{524867FF-B69A-42AB-8E6A-D059819082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7620</xdr:colOff>
      <xdr:row>16</xdr:row>
      <xdr:rowOff>323850</xdr:rowOff>
    </xdr:from>
    <xdr:to>
      <xdr:col>13</xdr:col>
      <xdr:colOff>701040</xdr:colOff>
      <xdr:row>33</xdr:row>
      <xdr:rowOff>7620</xdr:rowOff>
    </xdr:to>
    <xdr:graphicFrame macro="">
      <xdr:nvGraphicFramePr>
        <xdr:cNvPr id="3" name="Chart 2">
          <a:extLst>
            <a:ext uri="{FF2B5EF4-FFF2-40B4-BE49-F238E27FC236}">
              <a16:creationId xmlns:a16="http://schemas.microsoft.com/office/drawing/2014/main" id="{C3069DBC-CF0F-21F8-E039-6261C02DC2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bls.gov/oes/current/oes252052.htm" TargetMode="External"/><Relationship Id="rId13" Type="http://schemas.openxmlformats.org/officeDocument/2006/relationships/hyperlink" Target="https://www.bls.gov/oes/current/oes254022.htm" TargetMode="External"/><Relationship Id="rId3" Type="http://schemas.openxmlformats.org/officeDocument/2006/relationships/hyperlink" Target="https://www.bls.gov/oes/current/oes259045.htm" TargetMode="External"/><Relationship Id="rId7" Type="http://schemas.openxmlformats.org/officeDocument/2006/relationships/hyperlink" Target="https://www.bls.gov/oes/current/oes252031.htm" TargetMode="External"/><Relationship Id="rId12" Type="http://schemas.openxmlformats.org/officeDocument/2006/relationships/hyperlink" Target="https://www.bls.gov/oes/current/oes259031.htm" TargetMode="External"/><Relationship Id="rId2" Type="http://schemas.openxmlformats.org/officeDocument/2006/relationships/hyperlink" Target="https://www.bls.gov/oes/current/oes253041.htm" TargetMode="External"/><Relationship Id="rId1" Type="http://schemas.openxmlformats.org/officeDocument/2006/relationships/hyperlink" Target="https://www.bls.gov/oes/current/oes253041.htm" TargetMode="External"/><Relationship Id="rId6" Type="http://schemas.openxmlformats.org/officeDocument/2006/relationships/hyperlink" Target="https://www.bls.gov/oes/current/oes252022.htm" TargetMode="External"/><Relationship Id="rId11" Type="http://schemas.openxmlformats.org/officeDocument/2006/relationships/hyperlink" Target="https://www.bls.gov/oes/current/oes119032.htm" TargetMode="External"/><Relationship Id="rId5" Type="http://schemas.openxmlformats.org/officeDocument/2006/relationships/hyperlink" Target="https://www.bls.gov/oes/current/oes252021.htm" TargetMode="External"/><Relationship Id="rId10" Type="http://schemas.openxmlformats.org/officeDocument/2006/relationships/hyperlink" Target="https://www.bls.gov/oes/current/oes252058.htm" TargetMode="External"/><Relationship Id="rId4" Type="http://schemas.openxmlformats.org/officeDocument/2006/relationships/hyperlink" Target="https://www.bls.gov/oes/current/oes252012.htm" TargetMode="External"/><Relationship Id="rId9" Type="http://schemas.openxmlformats.org/officeDocument/2006/relationships/hyperlink" Target="https://www.bls.gov/oes/current/oes252057.htm" TargetMode="External"/><Relationship Id="rId14" Type="http://schemas.openxmlformats.org/officeDocument/2006/relationships/hyperlink" Target="https://www.bls.gov/oes/current/oes253031.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I79"/>
  <sheetViews>
    <sheetView topLeftCell="A58" workbookViewId="0">
      <selection activeCell="B64" sqref="B64:F64"/>
    </sheetView>
  </sheetViews>
  <sheetFormatPr defaultColWidth="12.6640625" defaultRowHeight="15.75" customHeight="1"/>
  <cols>
    <col min="1" max="1" width="9.77734375" customWidth="1"/>
    <col min="6" max="6" width="31.44140625" customWidth="1"/>
  </cols>
  <sheetData>
    <row r="1" spans="1:9" ht="13.8" thickTop="1">
      <c r="A1" s="168" t="s">
        <v>0</v>
      </c>
      <c r="B1" s="169"/>
      <c r="C1" s="169"/>
      <c r="D1" s="169"/>
      <c r="E1" s="169"/>
      <c r="F1" s="170"/>
    </row>
    <row r="2" spans="1:9" s="98" customFormat="1" ht="110.4" customHeight="1" thickBot="1">
      <c r="A2" s="171" t="s">
        <v>799</v>
      </c>
      <c r="B2" s="172"/>
      <c r="C2" s="172"/>
      <c r="D2" s="172"/>
      <c r="E2" s="172"/>
      <c r="F2" s="173"/>
    </row>
    <row r="3" spans="1:9" s="98" customFormat="1" ht="13.8" thickTop="1">
      <c r="A3" s="174" t="s">
        <v>1</v>
      </c>
      <c r="B3" s="175"/>
      <c r="C3" s="175"/>
      <c r="D3" s="175"/>
      <c r="E3" s="175"/>
      <c r="F3" s="176"/>
    </row>
    <row r="4" spans="1:9" s="98" customFormat="1" ht="67.8" customHeight="1">
      <c r="A4" s="158" t="s">
        <v>2</v>
      </c>
      <c r="B4" s="143"/>
      <c r="C4" s="143"/>
      <c r="D4" s="143"/>
      <c r="E4" s="143"/>
      <c r="F4" s="144"/>
      <c r="I4" s="20"/>
    </row>
    <row r="5" spans="1:9" s="98" customFormat="1" ht="51" customHeight="1">
      <c r="A5" s="99">
        <v>1</v>
      </c>
      <c r="B5" s="177" t="s">
        <v>801</v>
      </c>
      <c r="C5" s="143"/>
      <c r="D5" s="143"/>
      <c r="E5" s="143"/>
      <c r="F5" s="178"/>
    </row>
    <row r="6" spans="1:9" s="98" customFormat="1" ht="67.8" customHeight="1">
      <c r="A6" s="3">
        <v>2</v>
      </c>
      <c r="B6" s="142" t="s">
        <v>802</v>
      </c>
      <c r="C6" s="143"/>
      <c r="D6" s="143"/>
      <c r="E6" s="143"/>
      <c r="F6" s="144"/>
      <c r="I6" s="20"/>
    </row>
    <row r="7" spans="1:9" s="98" customFormat="1" ht="94.2" customHeight="1">
      <c r="A7" s="99">
        <v>3</v>
      </c>
      <c r="B7" s="177" t="s">
        <v>862</v>
      </c>
      <c r="C7" s="143"/>
      <c r="D7" s="143"/>
      <c r="E7" s="143"/>
      <c r="F7" s="178"/>
      <c r="I7" s="20"/>
    </row>
    <row r="8" spans="1:9" s="98" customFormat="1" ht="40.200000000000003" customHeight="1">
      <c r="A8" s="3">
        <v>4</v>
      </c>
      <c r="B8" s="142" t="s">
        <v>863</v>
      </c>
      <c r="C8" s="143"/>
      <c r="D8" s="143"/>
      <c r="E8" s="143"/>
      <c r="F8" s="144"/>
      <c r="I8" s="20"/>
    </row>
    <row r="9" spans="1:9" s="98" customFormat="1" ht="42.6" customHeight="1">
      <c r="A9" s="99">
        <v>5</v>
      </c>
      <c r="B9" s="177" t="s">
        <v>803</v>
      </c>
      <c r="C9" s="143"/>
      <c r="D9" s="143"/>
      <c r="E9" s="143"/>
      <c r="F9" s="178"/>
      <c r="I9" s="20"/>
    </row>
    <row r="10" spans="1:9" s="98" customFormat="1" ht="46.2" customHeight="1">
      <c r="A10" s="3">
        <v>6</v>
      </c>
      <c r="B10" s="142" t="s">
        <v>804</v>
      </c>
      <c r="C10" s="143"/>
      <c r="D10" s="143"/>
      <c r="E10" s="143"/>
      <c r="F10" s="144"/>
      <c r="I10" s="20"/>
    </row>
    <row r="11" spans="1:9" s="98" customFormat="1" ht="99" customHeight="1">
      <c r="A11" s="99">
        <v>7</v>
      </c>
      <c r="B11" s="177" t="s">
        <v>805</v>
      </c>
      <c r="C11" s="143"/>
      <c r="D11" s="143"/>
      <c r="E11" s="143"/>
      <c r="F11" s="178"/>
      <c r="I11" s="20"/>
    </row>
    <row r="12" spans="1:9" s="98" customFormat="1" ht="46.2" customHeight="1">
      <c r="A12" s="3">
        <v>8</v>
      </c>
      <c r="B12" s="142" t="s">
        <v>3</v>
      </c>
      <c r="C12" s="143"/>
      <c r="D12" s="143"/>
      <c r="E12" s="143"/>
      <c r="F12" s="144"/>
      <c r="I12" s="20"/>
    </row>
    <row r="13" spans="1:9" s="98" customFormat="1" ht="31.8" customHeight="1" thickBot="1">
      <c r="A13" s="99">
        <v>9</v>
      </c>
      <c r="B13" s="177" t="s">
        <v>4</v>
      </c>
      <c r="C13" s="143"/>
      <c r="D13" s="143"/>
      <c r="E13" s="143"/>
      <c r="F13" s="178"/>
      <c r="I13" s="20"/>
    </row>
    <row r="14" spans="1:9" s="98" customFormat="1" ht="13.8" thickTop="1">
      <c r="A14" s="179" t="s">
        <v>5</v>
      </c>
      <c r="B14" s="180"/>
      <c r="C14" s="180"/>
      <c r="D14" s="180"/>
      <c r="E14" s="180"/>
      <c r="F14" s="181"/>
    </row>
    <row r="15" spans="1:9" s="98" customFormat="1" ht="120" customHeight="1">
      <c r="A15" s="158" t="s">
        <v>6</v>
      </c>
      <c r="B15" s="143"/>
      <c r="C15" s="143"/>
      <c r="D15" s="143"/>
      <c r="E15" s="143"/>
      <c r="F15" s="144"/>
    </row>
    <row r="16" spans="1:9" s="98" customFormat="1" ht="52.2" customHeight="1">
      <c r="A16" s="2">
        <v>1</v>
      </c>
      <c r="B16" s="145" t="s">
        <v>806</v>
      </c>
      <c r="C16" s="143"/>
      <c r="D16" s="143"/>
      <c r="E16" s="143"/>
      <c r="F16" s="146"/>
    </row>
    <row r="17" spans="1:6" s="98" customFormat="1" ht="66.599999999999994" customHeight="1">
      <c r="A17" s="3">
        <v>2</v>
      </c>
      <c r="B17" s="142" t="s">
        <v>807</v>
      </c>
      <c r="C17" s="143"/>
      <c r="D17" s="143"/>
      <c r="E17" s="143"/>
      <c r="F17" s="144"/>
    </row>
    <row r="18" spans="1:6" s="98" customFormat="1" ht="27.6" customHeight="1">
      <c r="A18" s="2">
        <v>3</v>
      </c>
      <c r="B18" s="145" t="s">
        <v>808</v>
      </c>
      <c r="C18" s="143"/>
      <c r="D18" s="143"/>
      <c r="E18" s="143"/>
      <c r="F18" s="146"/>
    </row>
    <row r="19" spans="1:6" s="98" customFormat="1" ht="42.6" customHeight="1">
      <c r="A19" s="3">
        <v>4</v>
      </c>
      <c r="B19" s="142" t="s">
        <v>809</v>
      </c>
      <c r="C19" s="143"/>
      <c r="D19" s="143"/>
      <c r="E19" s="143"/>
      <c r="F19" s="144"/>
    </row>
    <row r="20" spans="1:6" s="98" customFormat="1" ht="40.200000000000003" customHeight="1">
      <c r="A20" s="2">
        <v>5</v>
      </c>
      <c r="B20" s="145" t="s">
        <v>810</v>
      </c>
      <c r="C20" s="143"/>
      <c r="D20" s="143"/>
      <c r="E20" s="143"/>
      <c r="F20" s="146"/>
    </row>
    <row r="21" spans="1:6" s="98" customFormat="1" ht="26.4" customHeight="1">
      <c r="A21" s="3">
        <v>6</v>
      </c>
      <c r="B21" s="142" t="s">
        <v>811</v>
      </c>
      <c r="C21" s="143"/>
      <c r="D21" s="143"/>
      <c r="E21" s="143"/>
      <c r="F21" s="144"/>
    </row>
    <row r="22" spans="1:6" s="98" customFormat="1" ht="39" customHeight="1">
      <c r="A22" s="2">
        <v>7</v>
      </c>
      <c r="B22" s="145" t="s">
        <v>812</v>
      </c>
      <c r="C22" s="143"/>
      <c r="D22" s="143"/>
      <c r="E22" s="143"/>
      <c r="F22" s="146"/>
    </row>
    <row r="23" spans="1:6" s="98" customFormat="1" ht="37.799999999999997" customHeight="1">
      <c r="A23" s="3">
        <v>8</v>
      </c>
      <c r="B23" s="142" t="s">
        <v>813</v>
      </c>
      <c r="C23" s="143"/>
      <c r="D23" s="143"/>
      <c r="E23" s="143"/>
      <c r="F23" s="144"/>
    </row>
    <row r="24" spans="1:6" s="98" customFormat="1" ht="27" customHeight="1">
      <c r="A24" s="2">
        <v>9</v>
      </c>
      <c r="B24" s="145" t="s">
        <v>814</v>
      </c>
      <c r="C24" s="143"/>
      <c r="D24" s="143"/>
      <c r="E24" s="143"/>
      <c r="F24" s="146"/>
    </row>
    <row r="25" spans="1:6" s="98" customFormat="1" ht="27" customHeight="1">
      <c r="A25" s="3">
        <v>10</v>
      </c>
      <c r="B25" s="142" t="s">
        <v>815</v>
      </c>
      <c r="C25" s="143"/>
      <c r="D25" s="143"/>
      <c r="E25" s="143"/>
      <c r="F25" s="144"/>
    </row>
    <row r="26" spans="1:6" s="98" customFormat="1" ht="28.2" customHeight="1">
      <c r="A26" s="2">
        <v>11</v>
      </c>
      <c r="B26" s="145" t="s">
        <v>816</v>
      </c>
      <c r="C26" s="143"/>
      <c r="D26" s="143"/>
      <c r="E26" s="143"/>
      <c r="F26" s="146"/>
    </row>
    <row r="27" spans="1:6" s="98" customFormat="1" ht="27" customHeight="1">
      <c r="A27" s="3">
        <v>12</v>
      </c>
      <c r="B27" s="142" t="s">
        <v>817</v>
      </c>
      <c r="C27" s="143"/>
      <c r="D27" s="143"/>
      <c r="E27" s="143"/>
      <c r="F27" s="144"/>
    </row>
    <row r="28" spans="1:6" s="98" customFormat="1" ht="26.4" customHeight="1">
      <c r="A28" s="2">
        <v>13</v>
      </c>
      <c r="B28" s="145" t="s">
        <v>818</v>
      </c>
      <c r="C28" s="143"/>
      <c r="D28" s="143"/>
      <c r="E28" s="143"/>
      <c r="F28" s="146"/>
    </row>
    <row r="29" spans="1:6" s="98" customFormat="1" ht="27" customHeight="1">
      <c r="A29" s="3">
        <v>14</v>
      </c>
      <c r="B29" s="142" t="s">
        <v>819</v>
      </c>
      <c r="C29" s="143"/>
      <c r="D29" s="143"/>
      <c r="E29" s="143"/>
      <c r="F29" s="144"/>
    </row>
    <row r="30" spans="1:6" s="98" customFormat="1" ht="26.4" customHeight="1">
      <c r="A30" s="2">
        <v>15</v>
      </c>
      <c r="B30" s="145" t="s">
        <v>820</v>
      </c>
      <c r="C30" s="143"/>
      <c r="D30" s="143"/>
      <c r="E30" s="143"/>
      <c r="F30" s="146"/>
    </row>
    <row r="31" spans="1:6" s="98" customFormat="1" ht="27.6" customHeight="1">
      <c r="A31" s="3">
        <v>16</v>
      </c>
      <c r="B31" s="142" t="s">
        <v>821</v>
      </c>
      <c r="C31" s="143"/>
      <c r="D31" s="143"/>
      <c r="E31" s="143"/>
      <c r="F31" s="144"/>
    </row>
    <row r="32" spans="1:6" s="98" customFormat="1" ht="41.4" customHeight="1">
      <c r="A32" s="2">
        <v>17</v>
      </c>
      <c r="B32" s="145" t="s">
        <v>822</v>
      </c>
      <c r="C32" s="143"/>
      <c r="D32" s="143"/>
      <c r="E32" s="143"/>
      <c r="F32" s="146"/>
    </row>
    <row r="33" spans="1:6" s="98" customFormat="1" ht="29.4" customHeight="1">
      <c r="A33" s="3">
        <v>18</v>
      </c>
      <c r="B33" s="142" t="s">
        <v>823</v>
      </c>
      <c r="C33" s="143"/>
      <c r="D33" s="143"/>
      <c r="E33" s="143"/>
      <c r="F33" s="144"/>
    </row>
    <row r="34" spans="1:6" s="98" customFormat="1" ht="34.200000000000003" customHeight="1">
      <c r="A34" s="2">
        <v>19</v>
      </c>
      <c r="B34" s="145" t="s">
        <v>824</v>
      </c>
      <c r="C34" s="143"/>
      <c r="D34" s="143"/>
      <c r="E34" s="143"/>
      <c r="F34" s="146"/>
    </row>
    <row r="35" spans="1:6" s="98" customFormat="1" ht="30.6" customHeight="1">
      <c r="A35" s="3">
        <v>20</v>
      </c>
      <c r="B35" s="142" t="s">
        <v>825</v>
      </c>
      <c r="C35" s="143"/>
      <c r="D35" s="143"/>
      <c r="E35" s="143"/>
      <c r="F35" s="144"/>
    </row>
    <row r="36" spans="1:6" s="98" customFormat="1" ht="42" customHeight="1">
      <c r="A36" s="2">
        <v>21</v>
      </c>
      <c r="B36" s="145" t="s">
        <v>826</v>
      </c>
      <c r="C36" s="143"/>
      <c r="D36" s="143"/>
      <c r="E36" s="143"/>
      <c r="F36" s="146"/>
    </row>
    <row r="37" spans="1:6" s="98" customFormat="1" ht="21" customHeight="1">
      <c r="A37" s="3">
        <v>22</v>
      </c>
      <c r="B37" s="142" t="s">
        <v>827</v>
      </c>
      <c r="C37" s="143"/>
      <c r="D37" s="143"/>
      <c r="E37" s="143"/>
      <c r="F37" s="144"/>
    </row>
    <row r="38" spans="1:6" s="98" customFormat="1" ht="27" customHeight="1">
      <c r="A38" s="2">
        <v>23</v>
      </c>
      <c r="B38" s="145" t="s">
        <v>828</v>
      </c>
      <c r="C38" s="143"/>
      <c r="D38" s="143"/>
      <c r="E38" s="143"/>
      <c r="F38" s="146"/>
    </row>
    <row r="39" spans="1:6" s="98" customFormat="1" ht="25.2" customHeight="1">
      <c r="A39" s="3">
        <v>24</v>
      </c>
      <c r="B39" s="142" t="s">
        <v>829</v>
      </c>
      <c r="C39" s="143"/>
      <c r="D39" s="143"/>
      <c r="E39" s="143"/>
      <c r="F39" s="144"/>
    </row>
    <row r="40" spans="1:6" s="98" customFormat="1" ht="25.8" customHeight="1">
      <c r="A40" s="2">
        <v>25</v>
      </c>
      <c r="B40" s="145" t="s">
        <v>830</v>
      </c>
      <c r="C40" s="143"/>
      <c r="D40" s="143"/>
      <c r="E40" s="143"/>
      <c r="F40" s="146"/>
    </row>
    <row r="41" spans="1:6" s="98" customFormat="1" ht="28.2" customHeight="1">
      <c r="A41" s="3">
        <v>26</v>
      </c>
      <c r="B41" s="142" t="s">
        <v>831</v>
      </c>
      <c r="C41" s="143"/>
      <c r="D41" s="143"/>
      <c r="E41" s="143"/>
      <c r="F41" s="144"/>
    </row>
    <row r="42" spans="1:6" s="98" customFormat="1" ht="13.2">
      <c r="A42" s="179" t="s">
        <v>7</v>
      </c>
      <c r="B42" s="180"/>
      <c r="C42" s="180"/>
      <c r="D42" s="180"/>
      <c r="E42" s="180"/>
      <c r="F42" s="181"/>
    </row>
    <row r="43" spans="1:6" s="98" customFormat="1" ht="40.200000000000003" customHeight="1">
      <c r="A43" s="182" t="s">
        <v>800</v>
      </c>
      <c r="B43" s="143"/>
      <c r="C43" s="143"/>
      <c r="D43" s="143"/>
      <c r="E43" s="143"/>
      <c r="F43" s="144"/>
    </row>
    <row r="44" spans="1:6" s="98" customFormat="1" ht="48" customHeight="1">
      <c r="A44" s="2">
        <v>1</v>
      </c>
      <c r="B44" s="145" t="s">
        <v>832</v>
      </c>
      <c r="C44" s="143"/>
      <c r="D44" s="143"/>
      <c r="E44" s="143"/>
      <c r="F44" s="146"/>
    </row>
    <row r="45" spans="1:6" s="98" customFormat="1" ht="43.2" customHeight="1">
      <c r="A45" s="3">
        <v>2</v>
      </c>
      <c r="B45" s="142" t="s">
        <v>833</v>
      </c>
      <c r="C45" s="143"/>
      <c r="D45" s="143"/>
      <c r="E45" s="143"/>
      <c r="F45" s="144"/>
    </row>
    <row r="46" spans="1:6" s="98" customFormat="1" ht="45.6" customHeight="1">
      <c r="A46" s="2">
        <v>3</v>
      </c>
      <c r="B46" s="145" t="s">
        <v>834</v>
      </c>
      <c r="C46" s="143"/>
      <c r="D46" s="143"/>
      <c r="E46" s="143"/>
      <c r="F46" s="146"/>
    </row>
    <row r="47" spans="1:6" s="98" customFormat="1" ht="27.6" customHeight="1">
      <c r="A47" s="3">
        <v>4</v>
      </c>
      <c r="B47" s="142" t="s">
        <v>835</v>
      </c>
      <c r="C47" s="143"/>
      <c r="D47" s="143"/>
      <c r="E47" s="143"/>
      <c r="F47" s="144"/>
    </row>
    <row r="48" spans="1:6" s="98" customFormat="1" ht="27" customHeight="1">
      <c r="A48" s="2">
        <v>5</v>
      </c>
      <c r="B48" s="145" t="s">
        <v>836</v>
      </c>
      <c r="C48" s="143"/>
      <c r="D48" s="143"/>
      <c r="E48" s="143"/>
      <c r="F48" s="146"/>
    </row>
    <row r="49" spans="1:6" s="98" customFormat="1" ht="57.6" customHeight="1">
      <c r="A49" s="3">
        <v>6</v>
      </c>
      <c r="B49" s="142" t="s">
        <v>837</v>
      </c>
      <c r="C49" s="143"/>
      <c r="D49" s="143"/>
      <c r="E49" s="143"/>
      <c r="F49" s="144"/>
    </row>
    <row r="50" spans="1:6" s="98" customFormat="1" ht="40.200000000000003" customHeight="1">
      <c r="A50" s="2">
        <v>7</v>
      </c>
      <c r="B50" s="145" t="s">
        <v>838</v>
      </c>
      <c r="C50" s="143"/>
      <c r="D50" s="143"/>
      <c r="E50" s="143"/>
      <c r="F50" s="146"/>
    </row>
    <row r="51" spans="1:6" s="98" customFormat="1" ht="45" customHeight="1">
      <c r="A51" s="3">
        <v>8</v>
      </c>
      <c r="B51" s="142" t="s">
        <v>839</v>
      </c>
      <c r="C51" s="143"/>
      <c r="D51" s="143"/>
      <c r="E51" s="143"/>
      <c r="F51" s="144"/>
    </row>
    <row r="52" spans="1:6" s="98" customFormat="1" ht="27.6" customHeight="1">
      <c r="A52" s="2">
        <v>9</v>
      </c>
      <c r="B52" s="145" t="s">
        <v>840</v>
      </c>
      <c r="C52" s="143"/>
      <c r="D52" s="143"/>
      <c r="E52" s="143"/>
      <c r="F52" s="146"/>
    </row>
    <row r="53" spans="1:6" s="98" customFormat="1" ht="25.8" customHeight="1">
      <c r="A53" s="3">
        <v>10</v>
      </c>
      <c r="B53" s="147" t="s">
        <v>8</v>
      </c>
      <c r="C53" s="143"/>
      <c r="D53" s="143"/>
      <c r="E53" s="143"/>
      <c r="F53" s="144"/>
    </row>
    <row r="54" spans="1:6" s="98" customFormat="1" ht="15.6" customHeight="1">
      <c r="A54" s="2">
        <v>11</v>
      </c>
      <c r="B54" s="145" t="s">
        <v>843</v>
      </c>
      <c r="C54" s="143"/>
      <c r="D54" s="143"/>
      <c r="E54" s="143"/>
      <c r="F54" s="146"/>
    </row>
    <row r="55" spans="1:6" s="98" customFormat="1" ht="27.6" customHeight="1">
      <c r="A55" s="3">
        <v>12</v>
      </c>
      <c r="B55" s="142" t="s">
        <v>844</v>
      </c>
      <c r="C55" s="143"/>
      <c r="D55" s="143"/>
      <c r="E55" s="143"/>
      <c r="F55" s="144"/>
    </row>
    <row r="56" spans="1:6" s="98" customFormat="1" ht="72" customHeight="1">
      <c r="A56" s="2">
        <v>13</v>
      </c>
      <c r="B56" s="145" t="s">
        <v>841</v>
      </c>
      <c r="C56" s="143"/>
      <c r="D56" s="143"/>
      <c r="E56" s="143"/>
      <c r="F56" s="146"/>
    </row>
    <row r="57" spans="1:6" s="98" customFormat="1" ht="187.8" customHeight="1">
      <c r="A57" s="3">
        <v>14</v>
      </c>
      <c r="B57" s="142" t="s">
        <v>842</v>
      </c>
      <c r="C57" s="143"/>
      <c r="D57" s="143"/>
      <c r="E57" s="143"/>
      <c r="F57" s="144"/>
    </row>
    <row r="58" spans="1:6" s="98" customFormat="1" ht="55.8" customHeight="1">
      <c r="A58" s="2">
        <v>15</v>
      </c>
      <c r="B58" s="145" t="s">
        <v>845</v>
      </c>
      <c r="C58" s="143"/>
      <c r="D58" s="143"/>
      <c r="E58" s="143"/>
      <c r="F58" s="146"/>
    </row>
    <row r="59" spans="1:6" s="98" customFormat="1" ht="25.2" customHeight="1">
      <c r="A59" s="3">
        <v>16</v>
      </c>
      <c r="B59" s="142" t="s">
        <v>846</v>
      </c>
      <c r="C59" s="143"/>
      <c r="D59" s="143"/>
      <c r="E59" s="143"/>
      <c r="F59" s="144"/>
    </row>
    <row r="60" spans="1:6" s="98" customFormat="1" ht="45.6" customHeight="1">
      <c r="A60" s="2">
        <v>17</v>
      </c>
      <c r="B60" s="145" t="s">
        <v>847</v>
      </c>
      <c r="C60" s="143"/>
      <c r="D60" s="143"/>
      <c r="E60" s="143"/>
      <c r="F60" s="146"/>
    </row>
    <row r="61" spans="1:6" s="98" customFormat="1" ht="40.200000000000003" customHeight="1">
      <c r="A61" s="3">
        <v>18</v>
      </c>
      <c r="B61" s="142" t="s">
        <v>848</v>
      </c>
      <c r="C61" s="143"/>
      <c r="D61" s="143"/>
      <c r="E61" s="143"/>
      <c r="F61" s="144"/>
    </row>
    <row r="62" spans="1:6" s="98" customFormat="1" ht="13.2">
      <c r="A62" s="2">
        <v>19</v>
      </c>
      <c r="B62" s="145" t="s">
        <v>849</v>
      </c>
      <c r="C62" s="143"/>
      <c r="D62" s="143"/>
      <c r="E62" s="143"/>
      <c r="F62" s="146"/>
    </row>
    <row r="63" spans="1:6" s="98" customFormat="1" ht="57.6" customHeight="1">
      <c r="A63" s="3">
        <v>20</v>
      </c>
      <c r="B63" s="142" t="s">
        <v>850</v>
      </c>
      <c r="C63" s="143"/>
      <c r="D63" s="143"/>
      <c r="E63" s="143"/>
      <c r="F63" s="144"/>
    </row>
    <row r="64" spans="1:6" s="98" customFormat="1" ht="57.6" customHeight="1" thickBot="1">
      <c r="A64" s="100">
        <v>21</v>
      </c>
      <c r="B64" s="148" t="s">
        <v>865</v>
      </c>
      <c r="C64" s="149"/>
      <c r="D64" s="149"/>
      <c r="E64" s="149"/>
      <c r="F64" s="150"/>
    </row>
    <row r="65" spans="1:6" s="98" customFormat="1" ht="13.8" thickTop="1">
      <c r="A65" s="156" t="s">
        <v>9</v>
      </c>
      <c r="B65" s="143"/>
      <c r="C65" s="143"/>
      <c r="D65" s="143"/>
      <c r="E65" s="143"/>
      <c r="F65" s="157"/>
    </row>
    <row r="66" spans="1:6" s="98" customFormat="1" ht="28.2" customHeight="1">
      <c r="A66" s="158" t="s">
        <v>10</v>
      </c>
      <c r="B66" s="143"/>
      <c r="C66" s="143"/>
      <c r="D66" s="143"/>
      <c r="E66" s="143"/>
      <c r="F66" s="144"/>
    </row>
    <row r="67" spans="1:6" s="98" customFormat="1" ht="92.4" customHeight="1">
      <c r="A67" s="101">
        <v>1</v>
      </c>
      <c r="B67" s="159" t="s">
        <v>851</v>
      </c>
      <c r="C67" s="143"/>
      <c r="D67" s="143"/>
      <c r="E67" s="143"/>
      <c r="F67" s="160"/>
    </row>
    <row r="68" spans="1:6" s="98" customFormat="1" ht="43.2" customHeight="1">
      <c r="A68" s="3">
        <v>2</v>
      </c>
      <c r="B68" s="161" t="s">
        <v>852</v>
      </c>
      <c r="C68" s="162"/>
      <c r="D68" s="162"/>
      <c r="E68" s="162"/>
      <c r="F68" s="163"/>
    </row>
    <row r="69" spans="1:6" s="98" customFormat="1" ht="55.8" customHeight="1">
      <c r="A69" s="101">
        <v>3</v>
      </c>
      <c r="B69" s="159" t="s">
        <v>853</v>
      </c>
      <c r="C69" s="143"/>
      <c r="D69" s="143"/>
      <c r="E69" s="143"/>
      <c r="F69" s="160"/>
    </row>
    <row r="70" spans="1:6" s="98" customFormat="1" ht="13.2">
      <c r="A70" s="164" t="s">
        <v>11</v>
      </c>
      <c r="B70" s="165"/>
      <c r="C70" s="165"/>
      <c r="D70" s="165"/>
      <c r="E70" s="165"/>
      <c r="F70" s="166"/>
    </row>
    <row r="71" spans="1:6" s="98" customFormat="1" ht="13.2">
      <c r="A71" s="167" t="s">
        <v>12</v>
      </c>
      <c r="B71" s="143"/>
      <c r="C71" s="143"/>
      <c r="D71" s="143"/>
      <c r="E71" s="143"/>
      <c r="F71" s="152"/>
    </row>
    <row r="72" spans="1:6" s="98" customFormat="1" ht="27" customHeight="1">
      <c r="A72" s="4">
        <v>1</v>
      </c>
      <c r="B72" s="151" t="s">
        <v>13</v>
      </c>
      <c r="C72" s="143"/>
      <c r="D72" s="143"/>
      <c r="E72" s="143"/>
      <c r="F72" s="152"/>
    </row>
    <row r="73" spans="1:6" s="98" customFormat="1" ht="28.8" customHeight="1">
      <c r="A73" s="4">
        <v>2</v>
      </c>
      <c r="B73" s="151" t="s">
        <v>14</v>
      </c>
      <c r="C73" s="143"/>
      <c r="D73" s="143"/>
      <c r="E73" s="143"/>
      <c r="F73" s="152"/>
    </row>
    <row r="74" spans="1:6" s="98" customFormat="1" ht="29.4" customHeight="1">
      <c r="A74" s="4">
        <v>3</v>
      </c>
      <c r="B74" s="151" t="s">
        <v>15</v>
      </c>
      <c r="C74" s="143"/>
      <c r="D74" s="143"/>
      <c r="E74" s="143"/>
      <c r="F74" s="152"/>
    </row>
    <row r="75" spans="1:6" s="98" customFormat="1" ht="14.4" customHeight="1">
      <c r="A75" s="4">
        <v>4</v>
      </c>
      <c r="B75" s="151" t="s">
        <v>16</v>
      </c>
      <c r="C75" s="143"/>
      <c r="D75" s="143"/>
      <c r="E75" s="143"/>
      <c r="F75" s="152"/>
    </row>
    <row r="76" spans="1:6" s="98" customFormat="1" ht="13.2" customHeight="1">
      <c r="A76" s="4">
        <v>5</v>
      </c>
      <c r="B76" s="151" t="s">
        <v>17</v>
      </c>
      <c r="C76" s="143"/>
      <c r="D76" s="143"/>
      <c r="E76" s="143"/>
      <c r="F76" s="152"/>
    </row>
    <row r="77" spans="1:6" s="98" customFormat="1" ht="28.8" customHeight="1">
      <c r="A77" s="4">
        <v>6</v>
      </c>
      <c r="B77" s="151" t="s">
        <v>18</v>
      </c>
      <c r="C77" s="143"/>
      <c r="D77" s="143"/>
      <c r="E77" s="143"/>
      <c r="F77" s="152"/>
    </row>
    <row r="78" spans="1:6" s="98" customFormat="1" ht="27.6" customHeight="1">
      <c r="A78" s="4">
        <v>7</v>
      </c>
      <c r="B78" s="151" t="s">
        <v>19</v>
      </c>
      <c r="C78" s="143"/>
      <c r="D78" s="143"/>
      <c r="E78" s="143"/>
      <c r="F78" s="152"/>
    </row>
    <row r="79" spans="1:6" s="98" customFormat="1" ht="30" customHeight="1">
      <c r="A79" s="5">
        <v>8</v>
      </c>
      <c r="B79" s="153" t="s">
        <v>20</v>
      </c>
      <c r="C79" s="154"/>
      <c r="D79" s="154"/>
      <c r="E79" s="154"/>
      <c r="F79" s="155"/>
    </row>
  </sheetData>
  <mergeCells count="79">
    <mergeCell ref="B47:F47"/>
    <mergeCell ref="B48:F48"/>
    <mergeCell ref="B49:F49"/>
    <mergeCell ref="B50:F50"/>
    <mergeCell ref="A42:F42"/>
    <mergeCell ref="A43:F43"/>
    <mergeCell ref="B44:F44"/>
    <mergeCell ref="B45:F45"/>
    <mergeCell ref="B46:F46"/>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B12:F12"/>
    <mergeCell ref="B13:F13"/>
    <mergeCell ref="A14:F14"/>
    <mergeCell ref="A15:F15"/>
    <mergeCell ref="B16:F16"/>
    <mergeCell ref="B6:F6"/>
    <mergeCell ref="B7:F7"/>
    <mergeCell ref="B9:F9"/>
    <mergeCell ref="B10:F10"/>
    <mergeCell ref="B11:F11"/>
    <mergeCell ref="B8:F8"/>
    <mergeCell ref="A1:F1"/>
    <mergeCell ref="A2:F2"/>
    <mergeCell ref="A3:F3"/>
    <mergeCell ref="A4:F4"/>
    <mergeCell ref="B5:F5"/>
    <mergeCell ref="B78:F78"/>
    <mergeCell ref="B79:F79"/>
    <mergeCell ref="A65:F65"/>
    <mergeCell ref="A66:F66"/>
    <mergeCell ref="B67:F67"/>
    <mergeCell ref="B68:F68"/>
    <mergeCell ref="B69:F69"/>
    <mergeCell ref="A70:F70"/>
    <mergeCell ref="A71:F71"/>
    <mergeCell ref="B73:F73"/>
    <mergeCell ref="B74:F74"/>
    <mergeCell ref="B75:F75"/>
    <mergeCell ref="B76:F76"/>
    <mergeCell ref="B77:F77"/>
    <mergeCell ref="B61:F61"/>
    <mergeCell ref="B62:F62"/>
    <mergeCell ref="B63:F63"/>
    <mergeCell ref="B64:F64"/>
    <mergeCell ref="B72:F72"/>
    <mergeCell ref="B56:F56"/>
    <mergeCell ref="B57:F57"/>
    <mergeCell ref="B58:F58"/>
    <mergeCell ref="B59:F59"/>
    <mergeCell ref="B60:F60"/>
    <mergeCell ref="B51:F51"/>
    <mergeCell ref="B52:F52"/>
    <mergeCell ref="B53:F53"/>
    <mergeCell ref="B54:F54"/>
    <mergeCell ref="B55:F55"/>
  </mergeCells>
  <dataValidations count="1">
    <dataValidation type="custom" errorStyle="warning" allowBlank="1" showInputMessage="1" showErrorMessage="1" errorTitle="WARNING" error="Editing this cell may compromise the functionality of the cost tool." sqref="A1:B1048576 C1:F7 C9:F1048576" xr:uid="{79E2AA81-F432-423D-9D14-D38ABB107EDE}">
      <formula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F12"/>
  <sheetViews>
    <sheetView workbookViewId="0"/>
  </sheetViews>
  <sheetFormatPr defaultColWidth="12.6640625" defaultRowHeight="15.75" customHeight="1"/>
  <cols>
    <col min="1" max="1" width="15.6640625" customWidth="1"/>
  </cols>
  <sheetData>
    <row r="1" spans="1:6">
      <c r="A1" s="1" t="s">
        <v>754</v>
      </c>
      <c r="C1" s="1" t="s">
        <v>755</v>
      </c>
      <c r="E1" s="24" t="s">
        <v>756</v>
      </c>
      <c r="F1" s="24" t="s">
        <v>757</v>
      </c>
    </row>
    <row r="2" spans="1:6">
      <c r="A2" s="1" t="s">
        <v>758</v>
      </c>
      <c r="C2" s="1" t="s">
        <v>759</v>
      </c>
      <c r="E2" s="1"/>
      <c r="F2" s="1" t="s">
        <v>760</v>
      </c>
    </row>
    <row r="3" spans="1:6">
      <c r="C3" s="1" t="s">
        <v>761</v>
      </c>
      <c r="E3" s="1" t="s">
        <v>762</v>
      </c>
      <c r="F3" s="1" t="s">
        <v>763</v>
      </c>
    </row>
    <row r="4" spans="1:6">
      <c r="E4" s="1" t="s">
        <v>764</v>
      </c>
      <c r="F4" s="1" t="s">
        <v>53</v>
      </c>
    </row>
    <row r="5" spans="1:6">
      <c r="A5" s="1" t="s">
        <v>765</v>
      </c>
      <c r="C5" s="1" t="s">
        <v>766</v>
      </c>
      <c r="E5" s="1" t="s">
        <v>767</v>
      </c>
      <c r="F5" s="1" t="s">
        <v>768</v>
      </c>
    </row>
    <row r="6" spans="1:6">
      <c r="A6" s="1" t="s">
        <v>769</v>
      </c>
      <c r="C6" s="1" t="s">
        <v>770</v>
      </c>
      <c r="E6" s="1" t="s">
        <v>771</v>
      </c>
    </row>
    <row r="7" spans="1:6">
      <c r="A7" s="1" t="s">
        <v>772</v>
      </c>
      <c r="C7" s="1" t="s">
        <v>70</v>
      </c>
      <c r="E7" s="1" t="s">
        <v>773</v>
      </c>
    </row>
    <row r="8" spans="1:6">
      <c r="A8" s="1" t="s">
        <v>774</v>
      </c>
      <c r="E8" s="1" t="s">
        <v>148</v>
      </c>
    </row>
    <row r="9" spans="1:6">
      <c r="A9" s="1" t="s">
        <v>775</v>
      </c>
      <c r="E9" s="1" t="s">
        <v>776</v>
      </c>
    </row>
    <row r="10" spans="1:6">
      <c r="E10" s="1" t="s">
        <v>777</v>
      </c>
    </row>
    <row r="11" spans="1:6">
      <c r="E11" s="1" t="s">
        <v>778</v>
      </c>
    </row>
    <row r="12" spans="1:6">
      <c r="E12" s="1" t="s">
        <v>779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AG1000"/>
  <sheetViews>
    <sheetView topLeftCell="U1" workbookViewId="0">
      <selection activeCell="Z3" sqref="Z3"/>
    </sheetView>
  </sheetViews>
  <sheetFormatPr defaultColWidth="12.6640625" defaultRowHeight="15.75" customHeight="1"/>
  <cols>
    <col min="2" max="2" width="37" customWidth="1"/>
    <col min="14" max="14" width="31.33203125" customWidth="1"/>
  </cols>
  <sheetData>
    <row r="1" spans="1:33">
      <c r="D1" s="46"/>
      <c r="Q1" s="28"/>
      <c r="AB1" s="92" t="s">
        <v>780</v>
      </c>
      <c r="AC1" s="92"/>
      <c r="AD1" s="92"/>
      <c r="AE1" s="92"/>
      <c r="AF1" s="92"/>
      <c r="AG1" s="92"/>
    </row>
    <row r="2" spans="1:33">
      <c r="A2" s="1" t="s">
        <v>115</v>
      </c>
      <c r="B2" s="1" t="s">
        <v>49</v>
      </c>
      <c r="C2" s="1" t="s">
        <v>781</v>
      </c>
      <c r="D2" s="46" t="s">
        <v>782</v>
      </c>
      <c r="G2" s="1" t="s">
        <v>783</v>
      </c>
      <c r="H2" s="1" t="s">
        <v>781</v>
      </c>
      <c r="J2" s="1" t="s">
        <v>115</v>
      </c>
      <c r="K2" s="1" t="s">
        <v>784</v>
      </c>
      <c r="L2" s="1" t="s">
        <v>785</v>
      </c>
      <c r="Q2" s="28"/>
      <c r="Y2" s="1" t="s">
        <v>121</v>
      </c>
      <c r="AB2" s="92"/>
      <c r="AC2" s="92" t="s">
        <v>124</v>
      </c>
      <c r="AD2" s="92" t="s">
        <v>125</v>
      </c>
      <c r="AE2" s="92" t="s">
        <v>126</v>
      </c>
      <c r="AF2" s="94"/>
      <c r="AG2" s="94"/>
    </row>
    <row r="3" spans="1:33">
      <c r="A3" s="1" t="s">
        <v>125</v>
      </c>
      <c r="B3" s="1" t="s">
        <v>786</v>
      </c>
      <c r="D3" s="46"/>
      <c r="G3" s="1" t="s">
        <v>125</v>
      </c>
      <c r="H3" s="28" t="e">
        <f>'2 Define and Price Ingredients'!J47</f>
        <v>#DIV/0!</v>
      </c>
      <c r="J3" s="1" t="s">
        <v>125</v>
      </c>
      <c r="K3" s="28">
        <f>SUM('2 Define and Price Ingredients'!P:P)</f>
        <v>0</v>
      </c>
      <c r="L3" s="1">
        <f>K3+'1 Implementation Details'!B19</f>
        <v>0</v>
      </c>
      <c r="N3" s="1" t="str">
        <f>'3 Outputs - Cost Planning Scena'!$A$4</f>
        <v>Total per pupil costs varied by 0%</v>
      </c>
      <c r="O3" s="1" t="s">
        <v>787</v>
      </c>
      <c r="P3" s="1" t="s">
        <v>124</v>
      </c>
      <c r="Q3" s="28" t="e">
        <f>$C$5*(1+'1 Implementation Details'!$B$39)</f>
        <v>#DIV/0!</v>
      </c>
      <c r="T3" s="24"/>
      <c r="U3" s="24" t="s">
        <v>124</v>
      </c>
      <c r="V3" s="24" t="s">
        <v>125</v>
      </c>
      <c r="W3" s="24" t="s">
        <v>126</v>
      </c>
      <c r="X3" s="1"/>
      <c r="Y3" s="1" t="s">
        <v>789</v>
      </c>
      <c r="Z3" s="1" t="e">
        <f>'1 Implementation Details'!$B$11/Z6</f>
        <v>#DIV/0!</v>
      </c>
      <c r="AA3" s="1"/>
      <c r="AB3" s="95" t="s">
        <v>67</v>
      </c>
      <c r="AC3" s="96" t="e">
        <f t="shared" ref="AC3:AC7" si="0">C34</f>
        <v>#DIV/0!</v>
      </c>
      <c r="AD3" s="96" t="e">
        <f t="shared" ref="AD3:AD7" si="1">C10</f>
        <v>#DIV/0!</v>
      </c>
      <c r="AE3" s="96" t="e">
        <f t="shared" ref="AE3:AE7" si="2">C22</f>
        <v>#DIV/0!</v>
      </c>
      <c r="AF3" s="92"/>
      <c r="AG3" s="92"/>
    </row>
    <row r="4" spans="1:33">
      <c r="A4" s="1" t="s">
        <v>125</v>
      </c>
      <c r="B4" s="1" t="s">
        <v>82</v>
      </c>
      <c r="C4" s="1" t="e">
        <f>SUM('2 Define and Price Ingredients'!J$18:$J$27)</f>
        <v>#DIV/0!</v>
      </c>
      <c r="D4" s="46" t="e">
        <f t="shared" ref="D4:D5" si="3">C4/$H$3</f>
        <v>#DIV/0!</v>
      </c>
      <c r="G4" s="1" t="s">
        <v>126</v>
      </c>
      <c r="H4" s="28" t="e">
        <f>'2 Define and Price Ingredients'!L47</f>
        <v>#DIV/0!</v>
      </c>
      <c r="J4" s="1" t="s">
        <v>126</v>
      </c>
      <c r="K4" s="28">
        <f>SUM('2 Define and Price Ingredients'!Q:Q)</f>
        <v>0</v>
      </c>
      <c r="L4" s="1">
        <f>K4+'1 Implementation Details'!B19</f>
        <v>0</v>
      </c>
      <c r="N4" s="1" t="str">
        <f>'3 Outputs - Cost Planning Scena'!$A$5</f>
        <v>Tutor costs varied by 0%</v>
      </c>
      <c r="O4" s="1" t="s">
        <v>787</v>
      </c>
      <c r="P4" s="1" t="s">
        <v>124</v>
      </c>
      <c r="Q4" s="28">
        <v>3974.1400000000003</v>
      </c>
      <c r="T4" s="1" t="s">
        <v>214</v>
      </c>
      <c r="U4" s="1" t="str" cm="1">
        <f t="array" ref="U4">IFERROR(_xlfn._xlws.FILTER('Background Calculations'!$C:$C,('Background Calculations'!$A:$A=U$3)*('Background Calculations'!$B:$B=$T4)),"ERROR")</f>
        <v>ERROR</v>
      </c>
      <c r="V4" s="1" t="str" cm="1">
        <f t="array" ref="V4">IFERROR(_xlfn._xlws.FILTER('Background Calculations'!$C:$C,('Background Calculations'!$A:$A=V$3)*('Background Calculations'!$B:$B=$T4)),"ERROR")</f>
        <v>ERROR</v>
      </c>
      <c r="W4" s="1" t="str" cm="1">
        <f t="array" ref="W4">IFERROR(_xlfn._xlws.FILTER('Background Calculations'!$C:$C,('Background Calculations'!$A:$A=W$3)*('Background Calculations'!$B:$B=$T4)),"ERROR")</f>
        <v>ERROR</v>
      </c>
      <c r="Y4" s="1" t="s">
        <v>790</v>
      </c>
      <c r="Z4" s="1" t="e">
        <f>AVERAGE('1 Implementation Details'!C25:C37)</f>
        <v>#DIV/0!</v>
      </c>
      <c r="AB4" s="94" t="s">
        <v>82</v>
      </c>
      <c r="AC4" s="96" t="e">
        <f t="shared" si="0"/>
        <v>#DIV/0!</v>
      </c>
      <c r="AD4" s="96" t="e">
        <f t="shared" si="1"/>
        <v>#DIV/0!</v>
      </c>
      <c r="AE4" s="96" t="e">
        <f t="shared" si="2"/>
        <v>#DIV/0!</v>
      </c>
      <c r="AF4" s="92"/>
      <c r="AG4" s="92"/>
    </row>
    <row r="5" spans="1:33">
      <c r="A5" s="1" t="s">
        <v>125</v>
      </c>
      <c r="B5" s="1" t="s">
        <v>791</v>
      </c>
      <c r="C5" s="1" t="e">
        <f>H3-C4</f>
        <v>#DIV/0!</v>
      </c>
      <c r="D5" s="46" t="e">
        <f t="shared" si="3"/>
        <v>#DIV/0!</v>
      </c>
      <c r="G5" s="1" t="s">
        <v>124</v>
      </c>
      <c r="H5" s="28" t="e">
        <f>'2 Define and Price Ingredients'!N47</f>
        <v>#DIV/0!</v>
      </c>
      <c r="J5" s="1" t="s">
        <v>124</v>
      </c>
      <c r="K5" s="28">
        <f>SUM('2 Define and Price Ingredients'!R:R)</f>
        <v>0</v>
      </c>
      <c r="L5" s="1">
        <f>K5+'1 Implementation Details'!B19</f>
        <v>0</v>
      </c>
      <c r="N5" s="1" t="str">
        <f>'3 Outputs - Cost Planning Scena'!$A$6</f>
        <v>Training and Support costs varied by 0%</v>
      </c>
      <c r="O5" s="1" t="s">
        <v>787</v>
      </c>
      <c r="P5" s="1" t="s">
        <v>124</v>
      </c>
      <c r="Q5" s="28">
        <v>3667.6263636363637</v>
      </c>
      <c r="T5" s="1" t="s">
        <v>792</v>
      </c>
      <c r="U5" s="1" t="str" cm="1">
        <f t="array" ref="U5">IFERROR(_xlfn._xlws.FILTER('Background Calculations'!$C:$C,('Background Calculations'!$A:$A=U$3)*('Background Calculations'!$B:$B=$T5)),"ERROR")</f>
        <v>ERROR</v>
      </c>
      <c r="V5" s="1" t="str" cm="1">
        <f t="array" ref="V5">IFERROR(_xlfn._xlws.FILTER('Background Calculations'!$C:$C,('Background Calculations'!$A:$A=V$3)*('Background Calculations'!$B:$B=$T5)),"ERROR")</f>
        <v>ERROR</v>
      </c>
      <c r="W5" s="1" t="str" cm="1">
        <f t="array" ref="W5">IFERROR(_xlfn._xlws.FILTER('Background Calculations'!$C:$C,('Background Calculations'!$A:$A=W$3)*('Background Calculations'!$B:$B=$T5)),"ERROR")</f>
        <v>ERROR</v>
      </c>
      <c r="Y5" s="1" t="s">
        <v>793</v>
      </c>
      <c r="Z5" s="1" t="e">
        <f>'1 Implementation Details'!B22/Z4</f>
        <v>#DIV/0!</v>
      </c>
      <c r="AB5" s="94" t="s">
        <v>90</v>
      </c>
      <c r="AC5" s="96" t="e">
        <f t="shared" si="0"/>
        <v>#DIV/0!</v>
      </c>
      <c r="AD5" s="96" t="e">
        <f t="shared" si="1"/>
        <v>#DIV/0!</v>
      </c>
      <c r="AE5" s="96" t="e">
        <f t="shared" si="2"/>
        <v>#DIV/0!</v>
      </c>
      <c r="AF5" s="92"/>
      <c r="AG5" s="92"/>
    </row>
    <row r="6" spans="1:33">
      <c r="A6" s="1" t="s">
        <v>125</v>
      </c>
      <c r="B6" s="1" t="s">
        <v>794</v>
      </c>
      <c r="D6" s="46"/>
      <c r="N6" s="1" t="str">
        <f>'3 Outputs - Cost Planning Scena'!$A$4</f>
        <v>Total per pupil costs varied by 0%</v>
      </c>
      <c r="O6" s="1" t="s">
        <v>787</v>
      </c>
      <c r="P6" s="1" t="s">
        <v>125</v>
      </c>
      <c r="Q6" s="28">
        <v>5159.9154545454539</v>
      </c>
      <c r="Y6" s="1" t="s">
        <v>795</v>
      </c>
      <c r="Z6" s="1" t="e">
        <f>Z5*180/20</f>
        <v>#DIV/0!</v>
      </c>
      <c r="AB6" s="94" t="s">
        <v>97</v>
      </c>
      <c r="AC6" s="96" t="e">
        <f t="shared" si="0"/>
        <v>#DIV/0!</v>
      </c>
      <c r="AD6" s="96" t="e">
        <f t="shared" si="1"/>
        <v>#DIV/0!</v>
      </c>
      <c r="AE6" s="96" t="e">
        <f t="shared" si="2"/>
        <v>#DIV/0!</v>
      </c>
    </row>
    <row r="7" spans="1:33">
      <c r="A7" s="1" t="s">
        <v>125</v>
      </c>
      <c r="B7" s="1" t="s">
        <v>214</v>
      </c>
      <c r="C7" s="1" t="e">
        <f>SUM('2 Define and Price Ingredients'!J$4:J$6)+SUM('2 Define and Price Ingredients'!J$19:J$21)</f>
        <v>#DIV/0!</v>
      </c>
      <c r="D7" s="46" t="e">
        <f t="shared" ref="D7:D8" si="4">C7/$H$3</f>
        <v>#DIV/0!</v>
      </c>
      <c r="N7" s="1" t="str">
        <f>'3 Outputs - Cost Planning Scena'!$A$5</f>
        <v>Tutor costs varied by 0%</v>
      </c>
      <c r="O7" s="1" t="s">
        <v>787</v>
      </c>
      <c r="P7" s="1" t="s">
        <v>125</v>
      </c>
      <c r="Q7" s="28">
        <v>4706.7022727272733</v>
      </c>
      <c r="AB7" s="94" t="s">
        <v>103</v>
      </c>
      <c r="AC7" s="96" t="e">
        <f t="shared" si="0"/>
        <v>#DIV/0!</v>
      </c>
      <c r="AD7" s="96" t="e">
        <f t="shared" si="1"/>
        <v>#DIV/0!</v>
      </c>
      <c r="AE7" s="96" t="e">
        <f t="shared" si="2"/>
        <v>#DIV/0!</v>
      </c>
    </row>
    <row r="8" spans="1:33">
      <c r="A8" s="1" t="s">
        <v>125</v>
      </c>
      <c r="B8" s="1" t="s">
        <v>792</v>
      </c>
      <c r="C8" s="1" t="e">
        <f>H3-C7</f>
        <v>#DIV/0!</v>
      </c>
      <c r="D8" s="46" t="e">
        <f t="shared" si="4"/>
        <v>#DIV/0!</v>
      </c>
      <c r="N8" s="1" t="str">
        <f>'3 Outputs - Cost Planning Scena'!$A$6</f>
        <v>Training and Support costs varied by 0%</v>
      </c>
      <c r="O8" s="1" t="s">
        <v>787</v>
      </c>
      <c r="P8" s="1" t="s">
        <v>125</v>
      </c>
      <c r="Q8" s="28">
        <v>4342.6569636363638</v>
      </c>
    </row>
    <row r="9" spans="1:33">
      <c r="A9" s="1" t="s">
        <v>125</v>
      </c>
      <c r="B9" s="1" t="s">
        <v>796</v>
      </c>
      <c r="D9" s="46"/>
      <c r="N9" s="1" t="str">
        <f>'3 Outputs - Cost Planning Scena'!$A$4</f>
        <v>Total per pupil costs varied by 0%</v>
      </c>
      <c r="O9" s="1" t="s">
        <v>787</v>
      </c>
      <c r="P9" s="1" t="s">
        <v>126</v>
      </c>
      <c r="Q9" s="28">
        <v>3724.0806545454543</v>
      </c>
    </row>
    <row r="10" spans="1:33">
      <c r="A10" s="1" t="s">
        <v>125</v>
      </c>
      <c r="B10" s="1" t="s">
        <v>67</v>
      </c>
      <c r="C10" s="1" t="e">
        <f>SUM('2 Define and Price Ingredients'!J$4:J$16)</f>
        <v>#DIV/0!</v>
      </c>
      <c r="D10" s="46" t="e">
        <f t="shared" ref="D10:D14" si="5">C10/$H$3</f>
        <v>#DIV/0!</v>
      </c>
      <c r="N10" s="1" t="str">
        <f>'3 Outputs - Cost Planning Scena'!$A$5</f>
        <v>Tutor costs varied by 0%</v>
      </c>
      <c r="O10" s="1" t="s">
        <v>787</v>
      </c>
      <c r="P10" s="1" t="s">
        <v>126</v>
      </c>
      <c r="Q10" s="28">
        <v>3393.6846363636364</v>
      </c>
    </row>
    <row r="11" spans="1:33">
      <c r="A11" s="1" t="s">
        <v>125</v>
      </c>
      <c r="B11" s="1" t="s">
        <v>82</v>
      </c>
      <c r="C11" s="1" t="e">
        <f>SUM('2 Define and Price Ingredients'!J$18:J$27)</f>
        <v>#DIV/0!</v>
      </c>
      <c r="D11" s="46" t="e">
        <f t="shared" si="5"/>
        <v>#DIV/0!</v>
      </c>
      <c r="N11" s="1" t="str">
        <f>'3 Outputs - Cost Planning Scena'!$A$6</f>
        <v>Training and Support costs varied by 0%</v>
      </c>
      <c r="O11" s="1" t="s">
        <v>787</v>
      </c>
      <c r="P11" s="1" t="s">
        <v>126</v>
      </c>
      <c r="Q11" s="28">
        <v>3132.8823636363636</v>
      </c>
    </row>
    <row r="12" spans="1:33">
      <c r="A12" s="1" t="s">
        <v>125</v>
      </c>
      <c r="B12" s="1" t="s">
        <v>797</v>
      </c>
      <c r="C12" s="1" t="e">
        <f>SUM('2 Define and Price Ingredients'!J$29:J$34)</f>
        <v>#DIV/0!</v>
      </c>
      <c r="D12" s="46" t="e">
        <f t="shared" si="5"/>
        <v>#DIV/0!</v>
      </c>
      <c r="N12" s="1" t="str">
        <f>'3 Outputs - Cost Planning Scena'!$A$4</f>
        <v>Total per pupil costs varied by 0%</v>
      </c>
      <c r="O12" s="1" t="s">
        <v>788</v>
      </c>
      <c r="P12" s="1" t="s">
        <v>124</v>
      </c>
      <c r="Q12" s="28" t="e">
        <f>$C$5*(1-'1 Implementation Details'!$B$39)</f>
        <v>#DIV/0!</v>
      </c>
    </row>
    <row r="13" spans="1:33">
      <c r="A13" s="1" t="s">
        <v>125</v>
      </c>
      <c r="B13" s="1" t="s">
        <v>798</v>
      </c>
      <c r="C13" s="1" t="e">
        <f>SUM('2 Define and Price Ingredients'!J$36:J$40)</f>
        <v>#DIV/0!</v>
      </c>
      <c r="D13" s="46" t="e">
        <f t="shared" si="5"/>
        <v>#DIV/0!</v>
      </c>
      <c r="N13" s="1" t="str">
        <f>'3 Outputs - Cost Planning Scena'!$A$5</f>
        <v>Tutor costs varied by 0%</v>
      </c>
      <c r="O13" s="1" t="s">
        <v>788</v>
      </c>
      <c r="P13" s="1" t="s">
        <v>124</v>
      </c>
      <c r="Q13" s="28">
        <v>3287.7763636363638</v>
      </c>
    </row>
    <row r="14" spans="1:33">
      <c r="A14" s="1" t="s">
        <v>125</v>
      </c>
      <c r="B14" s="1" t="s">
        <v>779</v>
      </c>
      <c r="C14" s="1" t="e">
        <f>SUM('2 Define and Price Ingredients'!J$42:J$46)</f>
        <v>#DIV/0!</v>
      </c>
      <c r="D14" s="46" t="e">
        <f t="shared" si="5"/>
        <v>#DIV/0!</v>
      </c>
      <c r="N14" s="1" t="str">
        <f>'3 Outputs - Cost Planning Scena'!$A$6</f>
        <v>Training and Support costs varied by 0%</v>
      </c>
      <c r="O14" s="1" t="s">
        <v>788</v>
      </c>
      <c r="P14" s="1" t="s">
        <v>124</v>
      </c>
      <c r="Q14" s="28">
        <v>3594.29</v>
      </c>
    </row>
    <row r="15" spans="1:33">
      <c r="A15" s="1" t="s">
        <v>126</v>
      </c>
      <c r="B15" s="1" t="s">
        <v>786</v>
      </c>
      <c r="D15" s="46"/>
      <c r="N15" s="1" t="str">
        <f>'3 Outputs - Cost Planning Scena'!$A$4</f>
        <v>Total per pupil costs varied by 0%</v>
      </c>
      <c r="O15" s="1" t="s">
        <v>788</v>
      </c>
      <c r="P15" s="1" t="s">
        <v>125</v>
      </c>
      <c r="Q15" s="97">
        <v>3439.9436363636364</v>
      </c>
    </row>
    <row r="16" spans="1:33">
      <c r="A16" s="1" t="s">
        <v>126</v>
      </c>
      <c r="B16" s="1" t="s">
        <v>82</v>
      </c>
      <c r="C16" s="1" t="e">
        <f>SUM('2 Define and Price Ingredients'!L$18:$L$27)</f>
        <v>#DIV/0!</v>
      </c>
      <c r="D16" s="46" t="e">
        <f t="shared" ref="D16:D17" si="6">C16/$H$4</f>
        <v>#DIV/0!</v>
      </c>
      <c r="N16" s="1" t="str">
        <f>'3 Outputs - Cost Planning Scena'!$A$5</f>
        <v>Tutor costs varied by 0%</v>
      </c>
      <c r="O16" s="1" t="s">
        <v>788</v>
      </c>
      <c r="P16" s="1" t="s">
        <v>125</v>
      </c>
      <c r="Q16" s="28">
        <v>2813.1164545454544</v>
      </c>
    </row>
    <row r="17" spans="1:17">
      <c r="A17" s="1" t="s">
        <v>126</v>
      </c>
      <c r="B17" s="1" t="s">
        <v>791</v>
      </c>
      <c r="C17" s="1" t="e">
        <f>H4-C16</f>
        <v>#DIV/0!</v>
      </c>
      <c r="D17" s="46" t="e">
        <f t="shared" si="6"/>
        <v>#DIV/0!</v>
      </c>
      <c r="N17" s="1" t="str">
        <f>'3 Outputs - Cost Planning Scena'!$A$6</f>
        <v>Training and Support costs varied by 0%</v>
      </c>
      <c r="O17" s="1" t="s">
        <v>788</v>
      </c>
      <c r="P17" s="1" t="s">
        <v>125</v>
      </c>
      <c r="Q17" s="28">
        <v>4257.202127272727</v>
      </c>
    </row>
    <row r="18" spans="1:17">
      <c r="A18" s="1" t="s">
        <v>126</v>
      </c>
      <c r="B18" s="1" t="s">
        <v>794</v>
      </c>
      <c r="D18" s="46"/>
      <c r="N18" s="1" t="str">
        <f>'3 Outputs - Cost Planning Scena'!$A$4</f>
        <v>Total per pupil costs varied by 0%</v>
      </c>
      <c r="O18" s="1" t="s">
        <v>788</v>
      </c>
      <c r="P18" s="1" t="s">
        <v>126</v>
      </c>
      <c r="Q18" s="28">
        <v>2482.7204363636365</v>
      </c>
    </row>
    <row r="19" spans="1:17">
      <c r="A19" s="1" t="s">
        <v>126</v>
      </c>
      <c r="B19" s="1" t="s">
        <v>214</v>
      </c>
      <c r="C19" s="1" t="e">
        <f>SUM('2 Define and Price Ingredients'!L$4:L$6)+SUM('2 Define and Price Ingredients'!L$19:L$21)</f>
        <v>#DIV/0!</v>
      </c>
      <c r="D19" s="46" t="e">
        <f t="shared" ref="D19:D20" si="7">C19/$H$4</f>
        <v>#DIV/0!</v>
      </c>
      <c r="N19" s="1" t="str">
        <f>'3 Outputs - Cost Planning Scena'!$A$5</f>
        <v>Tutor costs varied by 0%</v>
      </c>
      <c r="O19" s="1" t="s">
        <v>788</v>
      </c>
      <c r="P19" s="1" t="s">
        <v>126</v>
      </c>
      <c r="Q19" s="28">
        <v>3594.29</v>
      </c>
    </row>
    <row r="20" spans="1:17">
      <c r="A20" s="1" t="s">
        <v>126</v>
      </c>
      <c r="B20" s="1" t="s">
        <v>792</v>
      </c>
      <c r="C20" s="1" t="e">
        <f>H4-C19</f>
        <v>#DIV/0!</v>
      </c>
      <c r="D20" s="46" t="e">
        <f t="shared" si="7"/>
        <v>#DIV/0!</v>
      </c>
      <c r="N20" s="1" t="str">
        <f>'3 Outputs - Cost Planning Scena'!$A$6</f>
        <v>Training and Support costs varied by 0%</v>
      </c>
      <c r="O20" s="1" t="s">
        <v>788</v>
      </c>
      <c r="P20" s="1" t="s">
        <v>126</v>
      </c>
      <c r="Q20" s="28">
        <v>3073.9187272727272</v>
      </c>
    </row>
    <row r="21" spans="1:17">
      <c r="A21" s="1" t="s">
        <v>126</v>
      </c>
      <c r="B21" s="1" t="s">
        <v>796</v>
      </c>
      <c r="D21" s="46"/>
      <c r="Q21" s="28"/>
    </row>
    <row r="22" spans="1:17">
      <c r="A22" s="1" t="s">
        <v>126</v>
      </c>
      <c r="B22" s="1" t="s">
        <v>67</v>
      </c>
      <c r="C22" s="1" t="e">
        <f>SUM('2 Define and Price Ingredients'!L$4:L$16)</f>
        <v>#DIV/0!</v>
      </c>
      <c r="D22" s="46" t="e">
        <f t="shared" ref="D22:D26" si="8">C22/$H$4</f>
        <v>#DIV/0!</v>
      </c>
      <c r="Q22" s="28"/>
    </row>
    <row r="23" spans="1:17">
      <c r="A23" s="1" t="s">
        <v>126</v>
      </c>
      <c r="B23" s="1" t="s">
        <v>82</v>
      </c>
      <c r="C23" s="1" t="e">
        <f>SUM('2 Define and Price Ingredients'!L$18:L$27)</f>
        <v>#DIV/0!</v>
      </c>
      <c r="D23" s="46" t="e">
        <f t="shared" si="8"/>
        <v>#DIV/0!</v>
      </c>
      <c r="Q23" s="28"/>
    </row>
    <row r="24" spans="1:17">
      <c r="A24" s="1" t="s">
        <v>126</v>
      </c>
      <c r="B24" s="1" t="s">
        <v>797</v>
      </c>
      <c r="C24" s="1" t="e">
        <f>SUM('2 Define and Price Ingredients'!L$29:L$34)</f>
        <v>#DIV/0!</v>
      </c>
      <c r="D24" s="46" t="e">
        <f t="shared" si="8"/>
        <v>#DIV/0!</v>
      </c>
      <c r="Q24" s="28"/>
    </row>
    <row r="25" spans="1:17">
      <c r="A25" s="1" t="s">
        <v>126</v>
      </c>
      <c r="B25" s="1" t="s">
        <v>798</v>
      </c>
      <c r="C25" s="1" t="e">
        <f>SUM('2 Define and Price Ingredients'!L$36:L$40)</f>
        <v>#DIV/0!</v>
      </c>
      <c r="D25" s="46" t="e">
        <f t="shared" si="8"/>
        <v>#DIV/0!</v>
      </c>
      <c r="Q25" s="28"/>
    </row>
    <row r="26" spans="1:17">
      <c r="A26" s="1" t="s">
        <v>126</v>
      </c>
      <c r="B26" s="1" t="s">
        <v>779</v>
      </c>
      <c r="C26" s="1" t="e">
        <f>SUM('2 Define and Price Ingredients'!L$42:L$46)</f>
        <v>#DIV/0!</v>
      </c>
      <c r="D26" s="46" t="e">
        <f t="shared" si="8"/>
        <v>#DIV/0!</v>
      </c>
      <c r="Q26" s="28"/>
    </row>
    <row r="27" spans="1:17">
      <c r="A27" s="1" t="s">
        <v>124</v>
      </c>
      <c r="B27" s="1" t="s">
        <v>786</v>
      </c>
      <c r="D27" s="46"/>
      <c r="Q27" s="28"/>
    </row>
    <row r="28" spans="1:17">
      <c r="A28" s="1" t="s">
        <v>124</v>
      </c>
      <c r="B28" s="1" t="s">
        <v>82</v>
      </c>
      <c r="C28" s="1" t="e">
        <f>SUM('2 Define and Price Ingredients'!$N$18:N$27)</f>
        <v>#DIV/0!</v>
      </c>
      <c r="D28" s="46" t="e">
        <f t="shared" ref="D28:D29" si="9">C28/$H$5</f>
        <v>#DIV/0!</v>
      </c>
      <c r="Q28" s="28"/>
    </row>
    <row r="29" spans="1:17">
      <c r="A29" s="1" t="s">
        <v>124</v>
      </c>
      <c r="B29" s="1" t="s">
        <v>791</v>
      </c>
      <c r="C29" s="1" t="e">
        <f>H5-C28</f>
        <v>#DIV/0!</v>
      </c>
      <c r="D29" s="46" t="e">
        <f t="shared" si="9"/>
        <v>#DIV/0!</v>
      </c>
      <c r="Q29" s="28"/>
    </row>
    <row r="30" spans="1:17">
      <c r="A30" s="1" t="s">
        <v>124</v>
      </c>
      <c r="B30" s="1" t="s">
        <v>794</v>
      </c>
      <c r="D30" s="46"/>
      <c r="Q30" s="28"/>
    </row>
    <row r="31" spans="1:17">
      <c r="A31" s="1" t="s">
        <v>124</v>
      </c>
      <c r="B31" s="1" t="s">
        <v>214</v>
      </c>
      <c r="C31" s="1" t="e">
        <f>SUM('2 Define and Price Ingredients'!N$4:N$6)+SUM('2 Define and Price Ingredients'!N$19:N$21)</f>
        <v>#DIV/0!</v>
      </c>
      <c r="D31" s="46" t="e">
        <f t="shared" ref="D31:D32" si="10">C31/$H$5</f>
        <v>#DIV/0!</v>
      </c>
      <c r="Q31" s="28"/>
    </row>
    <row r="32" spans="1:17">
      <c r="A32" s="1" t="s">
        <v>124</v>
      </c>
      <c r="B32" s="1" t="s">
        <v>792</v>
      </c>
      <c r="C32" s="1" t="e">
        <f>H5-C31</f>
        <v>#DIV/0!</v>
      </c>
      <c r="D32" s="46" t="e">
        <f t="shared" si="10"/>
        <v>#DIV/0!</v>
      </c>
      <c r="Q32" s="28"/>
    </row>
    <row r="33" spans="1:17">
      <c r="A33" s="1" t="s">
        <v>124</v>
      </c>
      <c r="B33" s="1" t="s">
        <v>796</v>
      </c>
      <c r="D33" s="46"/>
      <c r="Q33" s="28"/>
    </row>
    <row r="34" spans="1:17">
      <c r="A34" s="1" t="s">
        <v>124</v>
      </c>
      <c r="B34" s="1" t="s">
        <v>67</v>
      </c>
      <c r="C34" s="1" t="e">
        <f>SUM('2 Define and Price Ingredients'!N$4:N$16)</f>
        <v>#DIV/0!</v>
      </c>
      <c r="D34" s="46" t="e">
        <f t="shared" ref="D34:D38" si="11">C34/$H$5</f>
        <v>#DIV/0!</v>
      </c>
      <c r="Q34" s="28"/>
    </row>
    <row r="35" spans="1:17">
      <c r="A35" s="1" t="s">
        <v>124</v>
      </c>
      <c r="B35" s="1" t="s">
        <v>82</v>
      </c>
      <c r="C35" s="1" t="e">
        <f>SUM('2 Define and Price Ingredients'!N$18:N$27)</f>
        <v>#DIV/0!</v>
      </c>
      <c r="D35" s="46" t="e">
        <f t="shared" si="11"/>
        <v>#DIV/0!</v>
      </c>
      <c r="Q35" s="28"/>
    </row>
    <row r="36" spans="1:17">
      <c r="A36" s="1" t="s">
        <v>124</v>
      </c>
      <c r="B36" s="1" t="s">
        <v>797</v>
      </c>
      <c r="C36" s="1" t="e">
        <f>SUM('2 Define and Price Ingredients'!N$29:N$34)</f>
        <v>#DIV/0!</v>
      </c>
      <c r="D36" s="46" t="e">
        <f t="shared" si="11"/>
        <v>#DIV/0!</v>
      </c>
      <c r="Q36" s="28"/>
    </row>
    <row r="37" spans="1:17">
      <c r="A37" s="1" t="s">
        <v>124</v>
      </c>
      <c r="B37" s="1" t="s">
        <v>798</v>
      </c>
      <c r="C37" s="1" t="e">
        <f>SUM('2 Define and Price Ingredients'!N$36:N$40)</f>
        <v>#DIV/0!</v>
      </c>
      <c r="D37" s="46" t="e">
        <f t="shared" si="11"/>
        <v>#DIV/0!</v>
      </c>
      <c r="Q37" s="28"/>
    </row>
    <row r="38" spans="1:17">
      <c r="A38" s="1" t="s">
        <v>124</v>
      </c>
      <c r="B38" s="1" t="s">
        <v>779</v>
      </c>
      <c r="C38" s="1" t="e">
        <f>SUM('2 Define and Price Ingredients'!N$42:N$46)</f>
        <v>#DIV/0!</v>
      </c>
      <c r="D38" s="46" t="e">
        <f t="shared" si="11"/>
        <v>#DIV/0!</v>
      </c>
      <c r="Q38" s="28"/>
    </row>
    <row r="39" spans="1:17">
      <c r="D39" s="46"/>
      <c r="Q39" s="28"/>
    </row>
    <row r="40" spans="1:17">
      <c r="D40" s="46"/>
      <c r="Q40" s="28"/>
    </row>
    <row r="41" spans="1:17">
      <c r="D41" s="46"/>
      <c r="Q41" s="28"/>
    </row>
    <row r="42" spans="1:17">
      <c r="D42" s="46"/>
      <c r="Q42" s="28"/>
    </row>
    <row r="43" spans="1:17">
      <c r="D43" s="46"/>
      <c r="Q43" s="28"/>
    </row>
    <row r="44" spans="1:17">
      <c r="D44" s="46"/>
      <c r="Q44" s="28"/>
    </row>
    <row r="45" spans="1:17">
      <c r="D45" s="46"/>
      <c r="Q45" s="28"/>
    </row>
    <row r="46" spans="1:17">
      <c r="D46" s="46"/>
      <c r="Q46" s="28"/>
    </row>
    <row r="47" spans="1:17">
      <c r="D47" s="46"/>
      <c r="Q47" s="28"/>
    </row>
    <row r="48" spans="1:17">
      <c r="D48" s="46"/>
      <c r="Q48" s="28"/>
    </row>
    <row r="49" spans="4:17">
      <c r="D49" s="46"/>
      <c r="Q49" s="28"/>
    </row>
    <row r="50" spans="4:17">
      <c r="D50" s="46"/>
      <c r="Q50" s="28"/>
    </row>
    <row r="51" spans="4:17">
      <c r="D51" s="46"/>
      <c r="Q51" s="28"/>
    </row>
    <row r="52" spans="4:17">
      <c r="D52" s="46"/>
      <c r="Q52" s="28"/>
    </row>
    <row r="53" spans="4:17">
      <c r="D53" s="46"/>
      <c r="Q53" s="28"/>
    </row>
    <row r="54" spans="4:17">
      <c r="D54" s="46"/>
      <c r="Q54" s="28"/>
    </row>
    <row r="55" spans="4:17">
      <c r="D55" s="46"/>
      <c r="Q55" s="28"/>
    </row>
    <row r="56" spans="4:17">
      <c r="D56" s="46"/>
      <c r="Q56" s="28"/>
    </row>
    <row r="57" spans="4:17">
      <c r="D57" s="46"/>
      <c r="Q57" s="28"/>
    </row>
    <row r="58" spans="4:17">
      <c r="D58" s="46"/>
      <c r="Q58" s="28"/>
    </row>
    <row r="59" spans="4:17">
      <c r="D59" s="46"/>
      <c r="Q59" s="28"/>
    </row>
    <row r="60" spans="4:17">
      <c r="D60" s="46"/>
      <c r="Q60" s="28"/>
    </row>
    <row r="61" spans="4:17">
      <c r="D61" s="46"/>
      <c r="Q61" s="28"/>
    </row>
    <row r="62" spans="4:17">
      <c r="D62" s="46"/>
      <c r="Q62" s="28"/>
    </row>
    <row r="63" spans="4:17">
      <c r="D63" s="46"/>
      <c r="Q63" s="28"/>
    </row>
    <row r="64" spans="4:17">
      <c r="D64" s="46"/>
      <c r="Q64" s="28"/>
    </row>
    <row r="65" spans="4:17">
      <c r="D65" s="46"/>
      <c r="Q65" s="28"/>
    </row>
    <row r="66" spans="4:17">
      <c r="D66" s="46"/>
      <c r="Q66" s="28"/>
    </row>
    <row r="67" spans="4:17">
      <c r="D67" s="46"/>
      <c r="Q67" s="28"/>
    </row>
    <row r="68" spans="4:17">
      <c r="D68" s="46"/>
      <c r="Q68" s="28"/>
    </row>
    <row r="69" spans="4:17">
      <c r="D69" s="46"/>
      <c r="Q69" s="28"/>
    </row>
    <row r="70" spans="4:17">
      <c r="D70" s="46"/>
      <c r="Q70" s="28"/>
    </row>
    <row r="71" spans="4:17">
      <c r="D71" s="46"/>
      <c r="Q71" s="28"/>
    </row>
    <row r="72" spans="4:17">
      <c r="D72" s="46"/>
      <c r="Q72" s="28"/>
    </row>
    <row r="73" spans="4:17">
      <c r="D73" s="46"/>
      <c r="Q73" s="28"/>
    </row>
    <row r="74" spans="4:17">
      <c r="D74" s="46"/>
      <c r="Q74" s="28"/>
    </row>
    <row r="75" spans="4:17">
      <c r="D75" s="46"/>
      <c r="Q75" s="28"/>
    </row>
    <row r="76" spans="4:17">
      <c r="D76" s="46"/>
      <c r="Q76" s="28"/>
    </row>
    <row r="77" spans="4:17">
      <c r="D77" s="46"/>
      <c r="Q77" s="28"/>
    </row>
    <row r="78" spans="4:17">
      <c r="D78" s="46"/>
      <c r="Q78" s="28"/>
    </row>
    <row r="79" spans="4:17">
      <c r="D79" s="46"/>
      <c r="Q79" s="28"/>
    </row>
    <row r="80" spans="4:17">
      <c r="D80" s="46"/>
      <c r="Q80" s="28"/>
    </row>
    <row r="81" spans="4:17">
      <c r="D81" s="46"/>
      <c r="Q81" s="28"/>
    </row>
    <row r="82" spans="4:17">
      <c r="D82" s="46"/>
      <c r="Q82" s="28"/>
    </row>
    <row r="83" spans="4:17">
      <c r="D83" s="46"/>
      <c r="Q83" s="28"/>
    </row>
    <row r="84" spans="4:17">
      <c r="D84" s="46"/>
      <c r="Q84" s="28"/>
    </row>
    <row r="85" spans="4:17">
      <c r="D85" s="46"/>
      <c r="Q85" s="28"/>
    </row>
    <row r="86" spans="4:17">
      <c r="D86" s="46"/>
      <c r="Q86" s="28"/>
    </row>
    <row r="87" spans="4:17">
      <c r="D87" s="46"/>
      <c r="Q87" s="28"/>
    </row>
    <row r="88" spans="4:17">
      <c r="D88" s="46"/>
      <c r="Q88" s="28"/>
    </row>
    <row r="89" spans="4:17">
      <c r="D89" s="46"/>
      <c r="Q89" s="28"/>
    </row>
    <row r="90" spans="4:17">
      <c r="D90" s="46"/>
      <c r="Q90" s="28"/>
    </row>
    <row r="91" spans="4:17">
      <c r="D91" s="46"/>
      <c r="Q91" s="28"/>
    </row>
    <row r="92" spans="4:17">
      <c r="D92" s="46"/>
      <c r="Q92" s="28"/>
    </row>
    <row r="93" spans="4:17">
      <c r="D93" s="46"/>
      <c r="Q93" s="28"/>
    </row>
    <row r="94" spans="4:17">
      <c r="D94" s="46"/>
      <c r="Q94" s="28"/>
    </row>
    <row r="95" spans="4:17">
      <c r="D95" s="46"/>
      <c r="Q95" s="28"/>
    </row>
    <row r="96" spans="4:17">
      <c r="D96" s="46"/>
      <c r="Q96" s="28"/>
    </row>
    <row r="97" spans="4:17">
      <c r="D97" s="46"/>
      <c r="Q97" s="28"/>
    </row>
    <row r="98" spans="4:17">
      <c r="D98" s="46"/>
      <c r="Q98" s="28"/>
    </row>
    <row r="99" spans="4:17">
      <c r="D99" s="46"/>
      <c r="Q99" s="28"/>
    </row>
    <row r="100" spans="4:17">
      <c r="D100" s="46"/>
      <c r="Q100" s="28"/>
    </row>
    <row r="101" spans="4:17">
      <c r="D101" s="46"/>
      <c r="Q101" s="28"/>
    </row>
    <row r="102" spans="4:17">
      <c r="D102" s="46"/>
      <c r="Q102" s="28"/>
    </row>
    <row r="103" spans="4:17">
      <c r="D103" s="46"/>
      <c r="Q103" s="28"/>
    </row>
    <row r="104" spans="4:17">
      <c r="D104" s="46"/>
      <c r="Q104" s="28"/>
    </row>
    <row r="105" spans="4:17">
      <c r="D105" s="46"/>
      <c r="Q105" s="28"/>
    </row>
    <row r="106" spans="4:17">
      <c r="D106" s="46"/>
      <c r="Q106" s="28"/>
    </row>
    <row r="107" spans="4:17">
      <c r="D107" s="46"/>
      <c r="Q107" s="28"/>
    </row>
    <row r="108" spans="4:17">
      <c r="D108" s="46"/>
      <c r="Q108" s="28"/>
    </row>
    <row r="109" spans="4:17">
      <c r="D109" s="46"/>
      <c r="Q109" s="28"/>
    </row>
    <row r="110" spans="4:17">
      <c r="D110" s="46"/>
      <c r="Q110" s="28"/>
    </row>
    <row r="111" spans="4:17">
      <c r="D111" s="46"/>
      <c r="Q111" s="28"/>
    </row>
    <row r="112" spans="4:17">
      <c r="D112" s="46"/>
      <c r="Q112" s="28"/>
    </row>
    <row r="113" spans="4:17">
      <c r="D113" s="46"/>
      <c r="Q113" s="28"/>
    </row>
    <row r="114" spans="4:17">
      <c r="D114" s="46"/>
      <c r="Q114" s="28"/>
    </row>
    <row r="115" spans="4:17">
      <c r="D115" s="46"/>
      <c r="Q115" s="28"/>
    </row>
    <row r="116" spans="4:17">
      <c r="D116" s="46"/>
      <c r="Q116" s="28"/>
    </row>
    <row r="117" spans="4:17">
      <c r="D117" s="46"/>
      <c r="Q117" s="28"/>
    </row>
    <row r="118" spans="4:17">
      <c r="D118" s="46"/>
      <c r="Q118" s="28"/>
    </row>
    <row r="119" spans="4:17">
      <c r="D119" s="46"/>
      <c r="Q119" s="28"/>
    </row>
    <row r="120" spans="4:17">
      <c r="D120" s="46"/>
      <c r="Q120" s="28"/>
    </row>
    <row r="121" spans="4:17">
      <c r="D121" s="46"/>
      <c r="Q121" s="28"/>
    </row>
    <row r="122" spans="4:17">
      <c r="D122" s="46"/>
      <c r="Q122" s="28"/>
    </row>
    <row r="123" spans="4:17">
      <c r="D123" s="46"/>
      <c r="Q123" s="28"/>
    </row>
    <row r="124" spans="4:17">
      <c r="D124" s="46"/>
      <c r="Q124" s="28"/>
    </row>
    <row r="125" spans="4:17">
      <c r="D125" s="46"/>
      <c r="Q125" s="28"/>
    </row>
    <row r="126" spans="4:17">
      <c r="D126" s="46"/>
      <c r="Q126" s="28"/>
    </row>
    <row r="127" spans="4:17">
      <c r="D127" s="46"/>
      <c r="Q127" s="28"/>
    </row>
    <row r="128" spans="4:17">
      <c r="D128" s="46"/>
      <c r="Q128" s="28"/>
    </row>
    <row r="129" spans="4:17">
      <c r="D129" s="46"/>
      <c r="Q129" s="28"/>
    </row>
    <row r="130" spans="4:17">
      <c r="D130" s="46"/>
      <c r="Q130" s="28"/>
    </row>
    <row r="131" spans="4:17">
      <c r="D131" s="46"/>
      <c r="Q131" s="28"/>
    </row>
    <row r="132" spans="4:17">
      <c r="D132" s="46"/>
      <c r="Q132" s="28"/>
    </row>
    <row r="133" spans="4:17">
      <c r="D133" s="46"/>
      <c r="Q133" s="28"/>
    </row>
    <row r="134" spans="4:17">
      <c r="D134" s="46"/>
      <c r="Q134" s="28"/>
    </row>
    <row r="135" spans="4:17">
      <c r="D135" s="46"/>
      <c r="Q135" s="28"/>
    </row>
    <row r="136" spans="4:17">
      <c r="D136" s="46"/>
      <c r="Q136" s="28"/>
    </row>
    <row r="137" spans="4:17">
      <c r="D137" s="46"/>
      <c r="Q137" s="28"/>
    </row>
    <row r="138" spans="4:17">
      <c r="D138" s="46"/>
      <c r="Q138" s="28"/>
    </row>
    <row r="139" spans="4:17">
      <c r="D139" s="46"/>
      <c r="Q139" s="28"/>
    </row>
    <row r="140" spans="4:17">
      <c r="D140" s="46"/>
      <c r="Q140" s="28"/>
    </row>
    <row r="141" spans="4:17">
      <c r="D141" s="46"/>
      <c r="Q141" s="28"/>
    </row>
    <row r="142" spans="4:17">
      <c r="D142" s="46"/>
      <c r="Q142" s="28"/>
    </row>
    <row r="143" spans="4:17">
      <c r="D143" s="46"/>
      <c r="Q143" s="28"/>
    </row>
    <row r="144" spans="4:17">
      <c r="D144" s="46"/>
      <c r="Q144" s="28"/>
    </row>
    <row r="145" spans="4:17">
      <c r="D145" s="46"/>
      <c r="Q145" s="28"/>
    </row>
    <row r="146" spans="4:17">
      <c r="D146" s="46"/>
      <c r="Q146" s="28"/>
    </row>
    <row r="147" spans="4:17">
      <c r="D147" s="46"/>
      <c r="Q147" s="28"/>
    </row>
    <row r="148" spans="4:17">
      <c r="D148" s="46"/>
      <c r="Q148" s="28"/>
    </row>
    <row r="149" spans="4:17">
      <c r="D149" s="46"/>
      <c r="Q149" s="28"/>
    </row>
    <row r="150" spans="4:17">
      <c r="D150" s="46"/>
      <c r="Q150" s="28"/>
    </row>
    <row r="151" spans="4:17">
      <c r="D151" s="46"/>
      <c r="Q151" s="28"/>
    </row>
    <row r="152" spans="4:17">
      <c r="D152" s="46"/>
      <c r="Q152" s="28"/>
    </row>
    <row r="153" spans="4:17">
      <c r="D153" s="46"/>
      <c r="Q153" s="28"/>
    </row>
    <row r="154" spans="4:17">
      <c r="D154" s="46"/>
      <c r="Q154" s="28"/>
    </row>
    <row r="155" spans="4:17">
      <c r="D155" s="46"/>
      <c r="Q155" s="28"/>
    </row>
    <row r="156" spans="4:17">
      <c r="D156" s="46"/>
      <c r="Q156" s="28"/>
    </row>
    <row r="157" spans="4:17">
      <c r="D157" s="46"/>
      <c r="Q157" s="28"/>
    </row>
    <row r="158" spans="4:17">
      <c r="D158" s="46"/>
      <c r="Q158" s="28"/>
    </row>
    <row r="159" spans="4:17">
      <c r="D159" s="46"/>
      <c r="Q159" s="28"/>
    </row>
    <row r="160" spans="4:17">
      <c r="D160" s="46"/>
      <c r="Q160" s="28"/>
    </row>
    <row r="161" spans="4:17">
      <c r="D161" s="46"/>
      <c r="Q161" s="28"/>
    </row>
    <row r="162" spans="4:17">
      <c r="D162" s="46"/>
      <c r="Q162" s="28"/>
    </row>
    <row r="163" spans="4:17">
      <c r="D163" s="46"/>
      <c r="Q163" s="28"/>
    </row>
    <row r="164" spans="4:17">
      <c r="D164" s="46"/>
      <c r="Q164" s="28"/>
    </row>
    <row r="165" spans="4:17">
      <c r="D165" s="46"/>
      <c r="Q165" s="28"/>
    </row>
    <row r="166" spans="4:17">
      <c r="D166" s="46"/>
      <c r="Q166" s="28"/>
    </row>
    <row r="167" spans="4:17">
      <c r="D167" s="46"/>
      <c r="Q167" s="28"/>
    </row>
    <row r="168" spans="4:17">
      <c r="D168" s="46"/>
      <c r="Q168" s="28"/>
    </row>
    <row r="169" spans="4:17">
      <c r="D169" s="46"/>
      <c r="Q169" s="28"/>
    </row>
    <row r="170" spans="4:17">
      <c r="D170" s="46"/>
      <c r="Q170" s="28"/>
    </row>
    <row r="171" spans="4:17">
      <c r="D171" s="46"/>
      <c r="Q171" s="28"/>
    </row>
    <row r="172" spans="4:17">
      <c r="D172" s="46"/>
      <c r="Q172" s="28"/>
    </row>
    <row r="173" spans="4:17">
      <c r="D173" s="46"/>
      <c r="Q173" s="28"/>
    </row>
    <row r="174" spans="4:17">
      <c r="D174" s="46"/>
      <c r="Q174" s="28"/>
    </row>
    <row r="175" spans="4:17">
      <c r="D175" s="46"/>
      <c r="Q175" s="28"/>
    </row>
    <row r="176" spans="4:17">
      <c r="D176" s="46"/>
      <c r="Q176" s="28"/>
    </row>
    <row r="177" spans="4:17">
      <c r="D177" s="46"/>
      <c r="Q177" s="28"/>
    </row>
    <row r="178" spans="4:17">
      <c r="D178" s="46"/>
      <c r="Q178" s="28"/>
    </row>
    <row r="179" spans="4:17">
      <c r="D179" s="46"/>
      <c r="Q179" s="28"/>
    </row>
    <row r="180" spans="4:17">
      <c r="D180" s="46"/>
      <c r="Q180" s="28"/>
    </row>
    <row r="181" spans="4:17">
      <c r="D181" s="46"/>
      <c r="Q181" s="28"/>
    </row>
    <row r="182" spans="4:17">
      <c r="D182" s="46"/>
      <c r="Q182" s="28"/>
    </row>
    <row r="183" spans="4:17">
      <c r="D183" s="46"/>
      <c r="Q183" s="28"/>
    </row>
    <row r="184" spans="4:17">
      <c r="D184" s="46"/>
      <c r="Q184" s="28"/>
    </row>
    <row r="185" spans="4:17">
      <c r="D185" s="46"/>
      <c r="Q185" s="28"/>
    </row>
    <row r="186" spans="4:17">
      <c r="D186" s="46"/>
      <c r="Q186" s="28"/>
    </row>
    <row r="187" spans="4:17">
      <c r="D187" s="46"/>
      <c r="Q187" s="28"/>
    </row>
    <row r="188" spans="4:17">
      <c r="D188" s="46"/>
      <c r="Q188" s="28"/>
    </row>
    <row r="189" spans="4:17">
      <c r="D189" s="46"/>
      <c r="Q189" s="28"/>
    </row>
    <row r="190" spans="4:17">
      <c r="D190" s="46"/>
      <c r="Q190" s="28"/>
    </row>
    <row r="191" spans="4:17">
      <c r="D191" s="46"/>
      <c r="Q191" s="28"/>
    </row>
    <row r="192" spans="4:17">
      <c r="D192" s="46"/>
      <c r="Q192" s="28"/>
    </row>
    <row r="193" spans="4:17">
      <c r="D193" s="46"/>
      <c r="Q193" s="28"/>
    </row>
    <row r="194" spans="4:17">
      <c r="D194" s="46"/>
      <c r="Q194" s="28"/>
    </row>
    <row r="195" spans="4:17">
      <c r="D195" s="46"/>
      <c r="Q195" s="28"/>
    </row>
    <row r="196" spans="4:17">
      <c r="D196" s="46"/>
      <c r="Q196" s="28"/>
    </row>
    <row r="197" spans="4:17">
      <c r="D197" s="46"/>
      <c r="Q197" s="28"/>
    </row>
    <row r="198" spans="4:17">
      <c r="D198" s="46"/>
      <c r="Q198" s="28"/>
    </row>
    <row r="199" spans="4:17">
      <c r="D199" s="46"/>
      <c r="Q199" s="28"/>
    </row>
    <row r="200" spans="4:17">
      <c r="D200" s="46"/>
      <c r="Q200" s="28"/>
    </row>
    <row r="201" spans="4:17">
      <c r="D201" s="46"/>
      <c r="Q201" s="28"/>
    </row>
    <row r="202" spans="4:17">
      <c r="D202" s="46"/>
      <c r="Q202" s="28"/>
    </row>
    <row r="203" spans="4:17">
      <c r="D203" s="46"/>
      <c r="Q203" s="28"/>
    </row>
    <row r="204" spans="4:17">
      <c r="D204" s="46"/>
      <c r="Q204" s="28"/>
    </row>
    <row r="205" spans="4:17">
      <c r="D205" s="46"/>
      <c r="Q205" s="28"/>
    </row>
    <row r="206" spans="4:17">
      <c r="D206" s="46"/>
      <c r="Q206" s="28"/>
    </row>
    <row r="207" spans="4:17">
      <c r="D207" s="46"/>
      <c r="Q207" s="28"/>
    </row>
    <row r="208" spans="4:17">
      <c r="D208" s="46"/>
      <c r="Q208" s="28"/>
    </row>
    <row r="209" spans="4:17">
      <c r="D209" s="46"/>
      <c r="Q209" s="28"/>
    </row>
    <row r="210" spans="4:17">
      <c r="D210" s="46"/>
      <c r="Q210" s="28"/>
    </row>
    <row r="211" spans="4:17">
      <c r="D211" s="46"/>
      <c r="Q211" s="28"/>
    </row>
    <row r="212" spans="4:17">
      <c r="D212" s="46"/>
      <c r="Q212" s="28"/>
    </row>
    <row r="213" spans="4:17">
      <c r="D213" s="46"/>
      <c r="Q213" s="28"/>
    </row>
    <row r="214" spans="4:17">
      <c r="D214" s="46"/>
      <c r="Q214" s="28"/>
    </row>
    <row r="215" spans="4:17">
      <c r="D215" s="46"/>
      <c r="Q215" s="28"/>
    </row>
    <row r="216" spans="4:17">
      <c r="D216" s="46"/>
      <c r="Q216" s="28"/>
    </row>
    <row r="217" spans="4:17">
      <c r="D217" s="46"/>
      <c r="Q217" s="28"/>
    </row>
    <row r="218" spans="4:17">
      <c r="D218" s="46"/>
      <c r="Q218" s="28"/>
    </row>
    <row r="219" spans="4:17">
      <c r="D219" s="46"/>
      <c r="Q219" s="28"/>
    </row>
    <row r="220" spans="4:17">
      <c r="D220" s="46"/>
      <c r="Q220" s="28"/>
    </row>
    <row r="221" spans="4:17">
      <c r="D221" s="46"/>
      <c r="Q221" s="28"/>
    </row>
    <row r="222" spans="4:17">
      <c r="D222" s="46"/>
      <c r="Q222" s="28"/>
    </row>
    <row r="223" spans="4:17">
      <c r="D223" s="46"/>
      <c r="Q223" s="28"/>
    </row>
    <row r="224" spans="4:17">
      <c r="D224" s="46"/>
      <c r="Q224" s="28"/>
    </row>
    <row r="225" spans="4:17">
      <c r="D225" s="46"/>
      <c r="Q225" s="28"/>
    </row>
    <row r="226" spans="4:17">
      <c r="D226" s="46"/>
      <c r="Q226" s="28"/>
    </row>
    <row r="227" spans="4:17">
      <c r="D227" s="46"/>
      <c r="Q227" s="28"/>
    </row>
    <row r="228" spans="4:17">
      <c r="D228" s="46"/>
      <c r="Q228" s="28"/>
    </row>
    <row r="229" spans="4:17">
      <c r="D229" s="46"/>
      <c r="Q229" s="28"/>
    </row>
    <row r="230" spans="4:17">
      <c r="D230" s="46"/>
      <c r="Q230" s="28"/>
    </row>
    <row r="231" spans="4:17">
      <c r="D231" s="46"/>
      <c r="Q231" s="28"/>
    </row>
    <row r="232" spans="4:17">
      <c r="D232" s="46"/>
      <c r="Q232" s="28"/>
    </row>
    <row r="233" spans="4:17">
      <c r="D233" s="46"/>
      <c r="Q233" s="28"/>
    </row>
    <row r="234" spans="4:17">
      <c r="D234" s="46"/>
      <c r="Q234" s="28"/>
    </row>
    <row r="235" spans="4:17">
      <c r="D235" s="46"/>
      <c r="Q235" s="28"/>
    </row>
    <row r="236" spans="4:17">
      <c r="D236" s="46"/>
      <c r="Q236" s="28"/>
    </row>
    <row r="237" spans="4:17">
      <c r="D237" s="46"/>
      <c r="Q237" s="28"/>
    </row>
    <row r="238" spans="4:17">
      <c r="D238" s="46"/>
      <c r="Q238" s="28"/>
    </row>
    <row r="239" spans="4:17">
      <c r="D239" s="46"/>
      <c r="Q239" s="28"/>
    </row>
    <row r="240" spans="4:17">
      <c r="D240" s="46"/>
      <c r="Q240" s="28"/>
    </row>
    <row r="241" spans="4:17">
      <c r="D241" s="46"/>
      <c r="Q241" s="28"/>
    </row>
    <row r="242" spans="4:17">
      <c r="D242" s="46"/>
      <c r="Q242" s="28"/>
    </row>
    <row r="243" spans="4:17">
      <c r="D243" s="46"/>
      <c r="Q243" s="28"/>
    </row>
    <row r="244" spans="4:17">
      <c r="D244" s="46"/>
      <c r="Q244" s="28"/>
    </row>
    <row r="245" spans="4:17">
      <c r="D245" s="46"/>
      <c r="Q245" s="28"/>
    </row>
    <row r="246" spans="4:17">
      <c r="D246" s="46"/>
      <c r="Q246" s="28"/>
    </row>
    <row r="247" spans="4:17">
      <c r="D247" s="46"/>
      <c r="Q247" s="28"/>
    </row>
    <row r="248" spans="4:17">
      <c r="D248" s="46"/>
      <c r="Q248" s="28"/>
    </row>
    <row r="249" spans="4:17">
      <c r="D249" s="46"/>
      <c r="Q249" s="28"/>
    </row>
    <row r="250" spans="4:17">
      <c r="D250" s="46"/>
      <c r="Q250" s="28"/>
    </row>
    <row r="251" spans="4:17">
      <c r="D251" s="46"/>
      <c r="Q251" s="28"/>
    </row>
    <row r="252" spans="4:17">
      <c r="D252" s="46"/>
      <c r="Q252" s="28"/>
    </row>
    <row r="253" spans="4:17">
      <c r="D253" s="46"/>
      <c r="Q253" s="28"/>
    </row>
    <row r="254" spans="4:17">
      <c r="D254" s="46"/>
      <c r="Q254" s="28"/>
    </row>
    <row r="255" spans="4:17">
      <c r="D255" s="46"/>
      <c r="Q255" s="28"/>
    </row>
    <row r="256" spans="4:17">
      <c r="D256" s="46"/>
      <c r="Q256" s="28"/>
    </row>
    <row r="257" spans="4:17">
      <c r="D257" s="46"/>
      <c r="Q257" s="28"/>
    </row>
    <row r="258" spans="4:17">
      <c r="D258" s="46"/>
      <c r="Q258" s="28"/>
    </row>
    <row r="259" spans="4:17">
      <c r="D259" s="46"/>
      <c r="Q259" s="28"/>
    </row>
    <row r="260" spans="4:17">
      <c r="D260" s="46"/>
      <c r="Q260" s="28"/>
    </row>
    <row r="261" spans="4:17">
      <c r="D261" s="46"/>
      <c r="Q261" s="28"/>
    </row>
    <row r="262" spans="4:17">
      <c r="D262" s="46"/>
      <c r="Q262" s="28"/>
    </row>
    <row r="263" spans="4:17">
      <c r="D263" s="46"/>
      <c r="Q263" s="28"/>
    </row>
    <row r="264" spans="4:17">
      <c r="D264" s="46"/>
      <c r="Q264" s="28"/>
    </row>
    <row r="265" spans="4:17">
      <c r="D265" s="46"/>
      <c r="Q265" s="28"/>
    </row>
    <row r="266" spans="4:17">
      <c r="D266" s="46"/>
      <c r="Q266" s="28"/>
    </row>
    <row r="267" spans="4:17">
      <c r="D267" s="46"/>
      <c r="Q267" s="28"/>
    </row>
    <row r="268" spans="4:17">
      <c r="D268" s="46"/>
      <c r="Q268" s="28"/>
    </row>
    <row r="269" spans="4:17">
      <c r="D269" s="46"/>
      <c r="Q269" s="28"/>
    </row>
    <row r="270" spans="4:17">
      <c r="D270" s="46"/>
      <c r="Q270" s="28"/>
    </row>
    <row r="271" spans="4:17">
      <c r="D271" s="46"/>
      <c r="Q271" s="28"/>
    </row>
    <row r="272" spans="4:17">
      <c r="D272" s="46"/>
      <c r="Q272" s="28"/>
    </row>
    <row r="273" spans="4:17">
      <c r="D273" s="46"/>
      <c r="Q273" s="28"/>
    </row>
    <row r="274" spans="4:17">
      <c r="D274" s="46"/>
      <c r="Q274" s="28"/>
    </row>
    <row r="275" spans="4:17">
      <c r="D275" s="46"/>
      <c r="Q275" s="28"/>
    </row>
    <row r="276" spans="4:17">
      <c r="D276" s="46"/>
      <c r="Q276" s="28"/>
    </row>
    <row r="277" spans="4:17">
      <c r="D277" s="46"/>
      <c r="Q277" s="28"/>
    </row>
    <row r="278" spans="4:17">
      <c r="D278" s="46"/>
      <c r="Q278" s="28"/>
    </row>
    <row r="279" spans="4:17">
      <c r="D279" s="46"/>
      <c r="Q279" s="28"/>
    </row>
    <row r="280" spans="4:17">
      <c r="D280" s="46"/>
      <c r="Q280" s="28"/>
    </row>
    <row r="281" spans="4:17">
      <c r="D281" s="46"/>
      <c r="Q281" s="28"/>
    </row>
    <row r="282" spans="4:17">
      <c r="D282" s="46"/>
      <c r="Q282" s="28"/>
    </row>
    <row r="283" spans="4:17">
      <c r="D283" s="46"/>
      <c r="Q283" s="28"/>
    </row>
    <row r="284" spans="4:17">
      <c r="D284" s="46"/>
      <c r="Q284" s="28"/>
    </row>
    <row r="285" spans="4:17">
      <c r="D285" s="46"/>
      <c r="Q285" s="28"/>
    </row>
    <row r="286" spans="4:17">
      <c r="D286" s="46"/>
      <c r="Q286" s="28"/>
    </row>
    <row r="287" spans="4:17">
      <c r="D287" s="46"/>
      <c r="Q287" s="28"/>
    </row>
    <row r="288" spans="4:17">
      <c r="D288" s="46"/>
      <c r="Q288" s="28"/>
    </row>
    <row r="289" spans="4:17">
      <c r="D289" s="46"/>
      <c r="Q289" s="28"/>
    </row>
    <row r="290" spans="4:17">
      <c r="D290" s="46"/>
      <c r="Q290" s="28"/>
    </row>
    <row r="291" spans="4:17">
      <c r="D291" s="46"/>
      <c r="Q291" s="28"/>
    </row>
    <row r="292" spans="4:17">
      <c r="D292" s="46"/>
      <c r="Q292" s="28"/>
    </row>
    <row r="293" spans="4:17">
      <c r="D293" s="46"/>
      <c r="Q293" s="28"/>
    </row>
    <row r="294" spans="4:17">
      <c r="D294" s="46"/>
      <c r="Q294" s="28"/>
    </row>
    <row r="295" spans="4:17">
      <c r="D295" s="46"/>
      <c r="Q295" s="28"/>
    </row>
    <row r="296" spans="4:17">
      <c r="D296" s="46"/>
      <c r="Q296" s="28"/>
    </row>
    <row r="297" spans="4:17">
      <c r="D297" s="46"/>
      <c r="Q297" s="28"/>
    </row>
    <row r="298" spans="4:17">
      <c r="D298" s="46"/>
      <c r="Q298" s="28"/>
    </row>
    <row r="299" spans="4:17">
      <c r="D299" s="46"/>
      <c r="Q299" s="28"/>
    </row>
    <row r="300" spans="4:17">
      <c r="D300" s="46"/>
      <c r="Q300" s="28"/>
    </row>
    <row r="301" spans="4:17">
      <c r="D301" s="46"/>
      <c r="Q301" s="28"/>
    </row>
    <row r="302" spans="4:17">
      <c r="D302" s="46"/>
      <c r="Q302" s="28"/>
    </row>
    <row r="303" spans="4:17">
      <c r="D303" s="46"/>
      <c r="Q303" s="28"/>
    </row>
    <row r="304" spans="4:17">
      <c r="D304" s="46"/>
      <c r="Q304" s="28"/>
    </row>
    <row r="305" spans="4:17">
      <c r="D305" s="46"/>
      <c r="Q305" s="28"/>
    </row>
    <row r="306" spans="4:17">
      <c r="D306" s="46"/>
      <c r="Q306" s="28"/>
    </row>
    <row r="307" spans="4:17">
      <c r="D307" s="46"/>
      <c r="Q307" s="28"/>
    </row>
    <row r="308" spans="4:17">
      <c r="D308" s="46"/>
      <c r="Q308" s="28"/>
    </row>
    <row r="309" spans="4:17">
      <c r="D309" s="46"/>
      <c r="Q309" s="28"/>
    </row>
    <row r="310" spans="4:17">
      <c r="D310" s="46"/>
      <c r="Q310" s="28"/>
    </row>
    <row r="311" spans="4:17">
      <c r="D311" s="46"/>
      <c r="Q311" s="28"/>
    </row>
    <row r="312" spans="4:17">
      <c r="D312" s="46"/>
      <c r="Q312" s="28"/>
    </row>
    <row r="313" spans="4:17">
      <c r="D313" s="46"/>
      <c r="Q313" s="28"/>
    </row>
    <row r="314" spans="4:17">
      <c r="D314" s="46"/>
      <c r="Q314" s="28"/>
    </row>
    <row r="315" spans="4:17">
      <c r="D315" s="46"/>
      <c r="Q315" s="28"/>
    </row>
    <row r="316" spans="4:17">
      <c r="D316" s="46"/>
      <c r="Q316" s="28"/>
    </row>
    <row r="317" spans="4:17">
      <c r="D317" s="46"/>
      <c r="Q317" s="28"/>
    </row>
    <row r="318" spans="4:17">
      <c r="D318" s="46"/>
      <c r="Q318" s="28"/>
    </row>
    <row r="319" spans="4:17">
      <c r="D319" s="46"/>
      <c r="Q319" s="28"/>
    </row>
    <row r="320" spans="4:17">
      <c r="D320" s="46"/>
      <c r="Q320" s="28"/>
    </row>
    <row r="321" spans="4:17">
      <c r="D321" s="46"/>
      <c r="Q321" s="28"/>
    </row>
    <row r="322" spans="4:17">
      <c r="D322" s="46"/>
      <c r="Q322" s="28"/>
    </row>
    <row r="323" spans="4:17">
      <c r="D323" s="46"/>
      <c r="Q323" s="28"/>
    </row>
    <row r="324" spans="4:17">
      <c r="D324" s="46"/>
      <c r="Q324" s="28"/>
    </row>
    <row r="325" spans="4:17">
      <c r="D325" s="46"/>
      <c r="Q325" s="28"/>
    </row>
    <row r="326" spans="4:17">
      <c r="D326" s="46"/>
      <c r="Q326" s="28"/>
    </row>
    <row r="327" spans="4:17">
      <c r="D327" s="46"/>
      <c r="Q327" s="28"/>
    </row>
    <row r="328" spans="4:17">
      <c r="D328" s="46"/>
      <c r="Q328" s="28"/>
    </row>
    <row r="329" spans="4:17">
      <c r="D329" s="46"/>
      <c r="Q329" s="28"/>
    </row>
    <row r="330" spans="4:17">
      <c r="D330" s="46"/>
      <c r="Q330" s="28"/>
    </row>
    <row r="331" spans="4:17">
      <c r="D331" s="46"/>
      <c r="Q331" s="28"/>
    </row>
    <row r="332" spans="4:17">
      <c r="D332" s="46"/>
      <c r="Q332" s="28"/>
    </row>
    <row r="333" spans="4:17">
      <c r="D333" s="46"/>
      <c r="Q333" s="28"/>
    </row>
    <row r="334" spans="4:17">
      <c r="D334" s="46"/>
      <c r="Q334" s="28"/>
    </row>
    <row r="335" spans="4:17">
      <c r="D335" s="46"/>
      <c r="Q335" s="28"/>
    </row>
    <row r="336" spans="4:17">
      <c r="D336" s="46"/>
      <c r="Q336" s="28"/>
    </row>
    <row r="337" spans="4:17">
      <c r="D337" s="46"/>
      <c r="Q337" s="28"/>
    </row>
    <row r="338" spans="4:17">
      <c r="D338" s="46"/>
      <c r="Q338" s="28"/>
    </row>
    <row r="339" spans="4:17">
      <c r="D339" s="46"/>
      <c r="Q339" s="28"/>
    </row>
    <row r="340" spans="4:17">
      <c r="D340" s="46"/>
      <c r="Q340" s="28"/>
    </row>
    <row r="341" spans="4:17">
      <c r="D341" s="46"/>
      <c r="Q341" s="28"/>
    </row>
    <row r="342" spans="4:17">
      <c r="D342" s="46"/>
      <c r="Q342" s="28"/>
    </row>
    <row r="343" spans="4:17">
      <c r="D343" s="46"/>
      <c r="Q343" s="28"/>
    </row>
    <row r="344" spans="4:17">
      <c r="D344" s="46"/>
      <c r="Q344" s="28"/>
    </row>
    <row r="345" spans="4:17">
      <c r="D345" s="46"/>
      <c r="Q345" s="28"/>
    </row>
    <row r="346" spans="4:17">
      <c r="D346" s="46"/>
      <c r="Q346" s="28"/>
    </row>
    <row r="347" spans="4:17">
      <c r="D347" s="46"/>
      <c r="Q347" s="28"/>
    </row>
    <row r="348" spans="4:17">
      <c r="D348" s="46"/>
      <c r="Q348" s="28"/>
    </row>
    <row r="349" spans="4:17">
      <c r="D349" s="46"/>
      <c r="Q349" s="28"/>
    </row>
    <row r="350" spans="4:17">
      <c r="D350" s="46"/>
      <c r="Q350" s="28"/>
    </row>
    <row r="351" spans="4:17">
      <c r="D351" s="46"/>
      <c r="Q351" s="28"/>
    </row>
    <row r="352" spans="4:17">
      <c r="D352" s="46"/>
      <c r="Q352" s="28"/>
    </row>
    <row r="353" spans="4:17">
      <c r="D353" s="46"/>
      <c r="Q353" s="28"/>
    </row>
    <row r="354" spans="4:17">
      <c r="D354" s="46"/>
      <c r="Q354" s="28"/>
    </row>
    <row r="355" spans="4:17">
      <c r="D355" s="46"/>
      <c r="Q355" s="28"/>
    </row>
    <row r="356" spans="4:17">
      <c r="D356" s="46"/>
      <c r="Q356" s="28"/>
    </row>
    <row r="357" spans="4:17">
      <c r="D357" s="46"/>
      <c r="Q357" s="28"/>
    </row>
    <row r="358" spans="4:17">
      <c r="D358" s="46"/>
      <c r="Q358" s="28"/>
    </row>
    <row r="359" spans="4:17">
      <c r="D359" s="46"/>
      <c r="Q359" s="28"/>
    </row>
    <row r="360" spans="4:17">
      <c r="D360" s="46"/>
      <c r="Q360" s="28"/>
    </row>
    <row r="361" spans="4:17">
      <c r="D361" s="46"/>
      <c r="Q361" s="28"/>
    </row>
    <row r="362" spans="4:17">
      <c r="D362" s="46"/>
      <c r="Q362" s="28"/>
    </row>
    <row r="363" spans="4:17">
      <c r="D363" s="46"/>
      <c r="Q363" s="28"/>
    </row>
    <row r="364" spans="4:17">
      <c r="D364" s="46"/>
      <c r="Q364" s="28"/>
    </row>
    <row r="365" spans="4:17">
      <c r="D365" s="46"/>
      <c r="Q365" s="28"/>
    </row>
    <row r="366" spans="4:17">
      <c r="D366" s="46"/>
      <c r="Q366" s="28"/>
    </row>
    <row r="367" spans="4:17">
      <c r="D367" s="46"/>
      <c r="Q367" s="28"/>
    </row>
    <row r="368" spans="4:17">
      <c r="D368" s="46"/>
      <c r="Q368" s="28"/>
    </row>
    <row r="369" spans="4:17">
      <c r="D369" s="46"/>
      <c r="Q369" s="28"/>
    </row>
    <row r="370" spans="4:17">
      <c r="D370" s="46"/>
      <c r="Q370" s="28"/>
    </row>
    <row r="371" spans="4:17">
      <c r="D371" s="46"/>
      <c r="Q371" s="28"/>
    </row>
    <row r="372" spans="4:17">
      <c r="D372" s="46"/>
      <c r="Q372" s="28"/>
    </row>
    <row r="373" spans="4:17">
      <c r="D373" s="46"/>
      <c r="Q373" s="28"/>
    </row>
    <row r="374" spans="4:17">
      <c r="D374" s="46"/>
      <c r="Q374" s="28"/>
    </row>
    <row r="375" spans="4:17">
      <c r="D375" s="46"/>
      <c r="Q375" s="28"/>
    </row>
    <row r="376" spans="4:17">
      <c r="D376" s="46"/>
      <c r="Q376" s="28"/>
    </row>
    <row r="377" spans="4:17">
      <c r="D377" s="46"/>
      <c r="Q377" s="28"/>
    </row>
    <row r="378" spans="4:17">
      <c r="D378" s="46"/>
      <c r="Q378" s="28"/>
    </row>
    <row r="379" spans="4:17">
      <c r="D379" s="46"/>
      <c r="Q379" s="28"/>
    </row>
    <row r="380" spans="4:17">
      <c r="D380" s="46"/>
      <c r="Q380" s="28"/>
    </row>
    <row r="381" spans="4:17">
      <c r="D381" s="46"/>
      <c r="Q381" s="28"/>
    </row>
    <row r="382" spans="4:17">
      <c r="D382" s="46"/>
      <c r="Q382" s="28"/>
    </row>
    <row r="383" spans="4:17">
      <c r="D383" s="46"/>
      <c r="Q383" s="28"/>
    </row>
    <row r="384" spans="4:17">
      <c r="D384" s="46"/>
      <c r="Q384" s="28"/>
    </row>
    <row r="385" spans="4:17">
      <c r="D385" s="46"/>
      <c r="Q385" s="28"/>
    </row>
    <row r="386" spans="4:17">
      <c r="D386" s="46"/>
      <c r="Q386" s="28"/>
    </row>
    <row r="387" spans="4:17">
      <c r="D387" s="46"/>
      <c r="Q387" s="28"/>
    </row>
    <row r="388" spans="4:17">
      <c r="D388" s="46"/>
      <c r="Q388" s="28"/>
    </row>
    <row r="389" spans="4:17">
      <c r="D389" s="46"/>
      <c r="Q389" s="28"/>
    </row>
    <row r="390" spans="4:17">
      <c r="D390" s="46"/>
      <c r="Q390" s="28"/>
    </row>
    <row r="391" spans="4:17">
      <c r="D391" s="46"/>
      <c r="Q391" s="28"/>
    </row>
    <row r="392" spans="4:17">
      <c r="D392" s="46"/>
      <c r="Q392" s="28"/>
    </row>
    <row r="393" spans="4:17">
      <c r="D393" s="46"/>
      <c r="Q393" s="28"/>
    </row>
    <row r="394" spans="4:17">
      <c r="D394" s="46"/>
      <c r="Q394" s="28"/>
    </row>
    <row r="395" spans="4:17">
      <c r="D395" s="46"/>
      <c r="Q395" s="28"/>
    </row>
    <row r="396" spans="4:17">
      <c r="D396" s="46"/>
      <c r="Q396" s="28"/>
    </row>
    <row r="397" spans="4:17">
      <c r="D397" s="46"/>
      <c r="Q397" s="28"/>
    </row>
    <row r="398" spans="4:17">
      <c r="D398" s="46"/>
      <c r="Q398" s="28"/>
    </row>
    <row r="399" spans="4:17">
      <c r="D399" s="46"/>
      <c r="Q399" s="28"/>
    </row>
    <row r="400" spans="4:17">
      <c r="D400" s="46"/>
      <c r="Q400" s="28"/>
    </row>
    <row r="401" spans="4:17">
      <c r="D401" s="46"/>
      <c r="Q401" s="28"/>
    </row>
    <row r="402" spans="4:17">
      <c r="D402" s="46"/>
      <c r="Q402" s="28"/>
    </row>
    <row r="403" spans="4:17">
      <c r="D403" s="46"/>
      <c r="Q403" s="28"/>
    </row>
    <row r="404" spans="4:17">
      <c r="D404" s="46"/>
      <c r="Q404" s="28"/>
    </row>
    <row r="405" spans="4:17">
      <c r="D405" s="46"/>
      <c r="Q405" s="28"/>
    </row>
    <row r="406" spans="4:17">
      <c r="D406" s="46"/>
      <c r="Q406" s="28"/>
    </row>
    <row r="407" spans="4:17">
      <c r="D407" s="46"/>
      <c r="Q407" s="28"/>
    </row>
    <row r="408" spans="4:17">
      <c r="D408" s="46"/>
      <c r="Q408" s="28"/>
    </row>
    <row r="409" spans="4:17">
      <c r="D409" s="46"/>
      <c r="Q409" s="28"/>
    </row>
    <row r="410" spans="4:17">
      <c r="D410" s="46"/>
      <c r="Q410" s="28"/>
    </row>
    <row r="411" spans="4:17">
      <c r="D411" s="46"/>
      <c r="Q411" s="28"/>
    </row>
    <row r="412" spans="4:17">
      <c r="D412" s="46"/>
      <c r="Q412" s="28"/>
    </row>
    <row r="413" spans="4:17">
      <c r="D413" s="46"/>
      <c r="Q413" s="28"/>
    </row>
    <row r="414" spans="4:17">
      <c r="D414" s="46"/>
      <c r="Q414" s="28"/>
    </row>
    <row r="415" spans="4:17">
      <c r="D415" s="46"/>
      <c r="Q415" s="28"/>
    </row>
    <row r="416" spans="4:17">
      <c r="D416" s="46"/>
      <c r="Q416" s="28"/>
    </row>
    <row r="417" spans="4:17">
      <c r="D417" s="46"/>
      <c r="Q417" s="28"/>
    </row>
    <row r="418" spans="4:17">
      <c r="D418" s="46"/>
      <c r="Q418" s="28"/>
    </row>
    <row r="419" spans="4:17">
      <c r="D419" s="46"/>
      <c r="Q419" s="28"/>
    </row>
    <row r="420" spans="4:17">
      <c r="D420" s="46"/>
      <c r="Q420" s="28"/>
    </row>
    <row r="421" spans="4:17">
      <c r="D421" s="46"/>
      <c r="Q421" s="28"/>
    </row>
    <row r="422" spans="4:17">
      <c r="D422" s="46"/>
      <c r="Q422" s="28"/>
    </row>
    <row r="423" spans="4:17">
      <c r="D423" s="46"/>
      <c r="Q423" s="28"/>
    </row>
    <row r="424" spans="4:17">
      <c r="D424" s="46"/>
      <c r="Q424" s="28"/>
    </row>
    <row r="425" spans="4:17">
      <c r="D425" s="46"/>
      <c r="Q425" s="28"/>
    </row>
    <row r="426" spans="4:17">
      <c r="D426" s="46"/>
      <c r="Q426" s="28"/>
    </row>
    <row r="427" spans="4:17">
      <c r="D427" s="46"/>
      <c r="Q427" s="28"/>
    </row>
    <row r="428" spans="4:17">
      <c r="D428" s="46"/>
      <c r="Q428" s="28"/>
    </row>
    <row r="429" spans="4:17">
      <c r="D429" s="46"/>
      <c r="Q429" s="28"/>
    </row>
    <row r="430" spans="4:17">
      <c r="D430" s="46"/>
      <c r="Q430" s="28"/>
    </row>
    <row r="431" spans="4:17">
      <c r="D431" s="46"/>
      <c r="Q431" s="28"/>
    </row>
    <row r="432" spans="4:17">
      <c r="D432" s="46"/>
      <c r="Q432" s="28"/>
    </row>
    <row r="433" spans="4:17">
      <c r="D433" s="46"/>
      <c r="Q433" s="28"/>
    </row>
    <row r="434" spans="4:17">
      <c r="D434" s="46"/>
      <c r="Q434" s="28"/>
    </row>
    <row r="435" spans="4:17">
      <c r="D435" s="46"/>
      <c r="Q435" s="28"/>
    </row>
    <row r="436" spans="4:17">
      <c r="D436" s="46"/>
      <c r="Q436" s="28"/>
    </row>
    <row r="437" spans="4:17">
      <c r="D437" s="46"/>
      <c r="Q437" s="28"/>
    </row>
    <row r="438" spans="4:17">
      <c r="D438" s="46"/>
      <c r="Q438" s="28"/>
    </row>
    <row r="439" spans="4:17">
      <c r="D439" s="46"/>
      <c r="Q439" s="28"/>
    </row>
    <row r="440" spans="4:17">
      <c r="D440" s="46"/>
      <c r="Q440" s="28"/>
    </row>
    <row r="441" spans="4:17">
      <c r="D441" s="46"/>
      <c r="Q441" s="28"/>
    </row>
    <row r="442" spans="4:17">
      <c r="D442" s="46"/>
      <c r="Q442" s="28"/>
    </row>
    <row r="443" spans="4:17">
      <c r="D443" s="46"/>
      <c r="Q443" s="28"/>
    </row>
    <row r="444" spans="4:17">
      <c r="D444" s="46"/>
      <c r="Q444" s="28"/>
    </row>
    <row r="445" spans="4:17">
      <c r="D445" s="46"/>
      <c r="Q445" s="28"/>
    </row>
    <row r="446" spans="4:17">
      <c r="D446" s="46"/>
      <c r="Q446" s="28"/>
    </row>
    <row r="447" spans="4:17">
      <c r="D447" s="46"/>
      <c r="Q447" s="28"/>
    </row>
    <row r="448" spans="4:17">
      <c r="D448" s="46"/>
      <c r="Q448" s="28"/>
    </row>
    <row r="449" spans="4:17">
      <c r="D449" s="46"/>
      <c r="Q449" s="28"/>
    </row>
    <row r="450" spans="4:17">
      <c r="D450" s="46"/>
      <c r="Q450" s="28"/>
    </row>
    <row r="451" spans="4:17">
      <c r="D451" s="46"/>
      <c r="Q451" s="28"/>
    </row>
    <row r="452" spans="4:17">
      <c r="D452" s="46"/>
      <c r="Q452" s="28"/>
    </row>
    <row r="453" spans="4:17">
      <c r="D453" s="46"/>
      <c r="Q453" s="28"/>
    </row>
    <row r="454" spans="4:17">
      <c r="D454" s="46"/>
      <c r="Q454" s="28"/>
    </row>
    <row r="455" spans="4:17">
      <c r="D455" s="46"/>
      <c r="Q455" s="28"/>
    </row>
    <row r="456" spans="4:17">
      <c r="D456" s="46"/>
      <c r="Q456" s="28"/>
    </row>
    <row r="457" spans="4:17">
      <c r="D457" s="46"/>
      <c r="Q457" s="28"/>
    </row>
    <row r="458" spans="4:17">
      <c r="D458" s="46"/>
      <c r="Q458" s="28"/>
    </row>
    <row r="459" spans="4:17">
      <c r="D459" s="46"/>
      <c r="Q459" s="28"/>
    </row>
    <row r="460" spans="4:17">
      <c r="D460" s="46"/>
      <c r="Q460" s="28"/>
    </row>
    <row r="461" spans="4:17">
      <c r="D461" s="46"/>
      <c r="Q461" s="28"/>
    </row>
    <row r="462" spans="4:17">
      <c r="D462" s="46"/>
      <c r="Q462" s="28"/>
    </row>
    <row r="463" spans="4:17">
      <c r="D463" s="46"/>
      <c r="Q463" s="28"/>
    </row>
    <row r="464" spans="4:17">
      <c r="D464" s="46"/>
      <c r="Q464" s="28"/>
    </row>
    <row r="465" spans="4:17">
      <c r="D465" s="46"/>
      <c r="Q465" s="28"/>
    </row>
    <row r="466" spans="4:17">
      <c r="D466" s="46"/>
      <c r="Q466" s="28"/>
    </row>
    <row r="467" spans="4:17">
      <c r="D467" s="46"/>
      <c r="Q467" s="28"/>
    </row>
    <row r="468" spans="4:17">
      <c r="D468" s="46"/>
      <c r="Q468" s="28"/>
    </row>
    <row r="469" spans="4:17">
      <c r="D469" s="46"/>
      <c r="Q469" s="28"/>
    </row>
    <row r="470" spans="4:17">
      <c r="D470" s="46"/>
      <c r="Q470" s="28"/>
    </row>
    <row r="471" spans="4:17">
      <c r="D471" s="46"/>
      <c r="Q471" s="28"/>
    </row>
    <row r="472" spans="4:17">
      <c r="D472" s="46"/>
      <c r="Q472" s="28"/>
    </row>
    <row r="473" spans="4:17">
      <c r="D473" s="46"/>
      <c r="Q473" s="28"/>
    </row>
    <row r="474" spans="4:17">
      <c r="D474" s="46"/>
      <c r="Q474" s="28"/>
    </row>
    <row r="475" spans="4:17">
      <c r="D475" s="46"/>
      <c r="Q475" s="28"/>
    </row>
    <row r="476" spans="4:17">
      <c r="D476" s="46"/>
      <c r="Q476" s="28"/>
    </row>
    <row r="477" spans="4:17">
      <c r="D477" s="46"/>
      <c r="Q477" s="28"/>
    </row>
    <row r="478" spans="4:17">
      <c r="D478" s="46"/>
      <c r="Q478" s="28"/>
    </row>
    <row r="479" spans="4:17">
      <c r="D479" s="46"/>
      <c r="Q479" s="28"/>
    </row>
    <row r="480" spans="4:17">
      <c r="D480" s="46"/>
      <c r="Q480" s="28"/>
    </row>
    <row r="481" spans="4:17">
      <c r="D481" s="46"/>
      <c r="Q481" s="28"/>
    </row>
    <row r="482" spans="4:17">
      <c r="D482" s="46"/>
      <c r="Q482" s="28"/>
    </row>
    <row r="483" spans="4:17">
      <c r="D483" s="46"/>
      <c r="Q483" s="28"/>
    </row>
    <row r="484" spans="4:17">
      <c r="D484" s="46"/>
      <c r="Q484" s="28"/>
    </row>
    <row r="485" spans="4:17">
      <c r="D485" s="46"/>
      <c r="Q485" s="28"/>
    </row>
    <row r="486" spans="4:17">
      <c r="D486" s="46"/>
      <c r="Q486" s="28"/>
    </row>
    <row r="487" spans="4:17">
      <c r="D487" s="46"/>
      <c r="Q487" s="28"/>
    </row>
    <row r="488" spans="4:17">
      <c r="D488" s="46"/>
      <c r="Q488" s="28"/>
    </row>
    <row r="489" spans="4:17">
      <c r="D489" s="46"/>
      <c r="Q489" s="28"/>
    </row>
    <row r="490" spans="4:17">
      <c r="D490" s="46"/>
      <c r="Q490" s="28"/>
    </row>
    <row r="491" spans="4:17">
      <c r="D491" s="46"/>
      <c r="Q491" s="28"/>
    </row>
    <row r="492" spans="4:17">
      <c r="D492" s="46"/>
      <c r="Q492" s="28"/>
    </row>
    <row r="493" spans="4:17">
      <c r="D493" s="46"/>
      <c r="Q493" s="28"/>
    </row>
    <row r="494" spans="4:17">
      <c r="D494" s="46"/>
      <c r="Q494" s="28"/>
    </row>
    <row r="495" spans="4:17">
      <c r="D495" s="46"/>
      <c r="Q495" s="28"/>
    </row>
    <row r="496" spans="4:17">
      <c r="D496" s="46"/>
      <c r="Q496" s="28"/>
    </row>
    <row r="497" spans="4:17">
      <c r="D497" s="46"/>
      <c r="Q497" s="28"/>
    </row>
    <row r="498" spans="4:17">
      <c r="D498" s="46"/>
      <c r="Q498" s="28"/>
    </row>
    <row r="499" spans="4:17">
      <c r="D499" s="46"/>
      <c r="Q499" s="28"/>
    </row>
    <row r="500" spans="4:17">
      <c r="D500" s="46"/>
      <c r="Q500" s="28"/>
    </row>
    <row r="501" spans="4:17">
      <c r="D501" s="46"/>
      <c r="Q501" s="28"/>
    </row>
    <row r="502" spans="4:17">
      <c r="D502" s="46"/>
      <c r="Q502" s="28"/>
    </row>
    <row r="503" spans="4:17">
      <c r="D503" s="46"/>
      <c r="Q503" s="28"/>
    </row>
    <row r="504" spans="4:17">
      <c r="D504" s="46"/>
      <c r="Q504" s="28"/>
    </row>
    <row r="505" spans="4:17">
      <c r="D505" s="46"/>
      <c r="Q505" s="28"/>
    </row>
    <row r="506" spans="4:17">
      <c r="D506" s="46"/>
      <c r="Q506" s="28"/>
    </row>
    <row r="507" spans="4:17">
      <c r="D507" s="46"/>
      <c r="Q507" s="28"/>
    </row>
    <row r="508" spans="4:17">
      <c r="D508" s="46"/>
      <c r="Q508" s="28"/>
    </row>
    <row r="509" spans="4:17">
      <c r="D509" s="46"/>
      <c r="Q509" s="28"/>
    </row>
    <row r="510" spans="4:17">
      <c r="D510" s="46"/>
      <c r="Q510" s="28"/>
    </row>
    <row r="511" spans="4:17">
      <c r="D511" s="46"/>
      <c r="Q511" s="28"/>
    </row>
    <row r="512" spans="4:17">
      <c r="D512" s="46"/>
      <c r="Q512" s="28"/>
    </row>
    <row r="513" spans="4:17">
      <c r="D513" s="46"/>
      <c r="Q513" s="28"/>
    </row>
    <row r="514" spans="4:17">
      <c r="D514" s="46"/>
      <c r="Q514" s="28"/>
    </row>
    <row r="515" spans="4:17">
      <c r="D515" s="46"/>
      <c r="Q515" s="28"/>
    </row>
    <row r="516" spans="4:17">
      <c r="D516" s="46"/>
      <c r="Q516" s="28"/>
    </row>
    <row r="517" spans="4:17">
      <c r="D517" s="46"/>
      <c r="Q517" s="28"/>
    </row>
    <row r="518" spans="4:17">
      <c r="D518" s="46"/>
      <c r="Q518" s="28"/>
    </row>
    <row r="519" spans="4:17">
      <c r="D519" s="46"/>
      <c r="Q519" s="28"/>
    </row>
    <row r="520" spans="4:17">
      <c r="D520" s="46"/>
      <c r="Q520" s="28"/>
    </row>
    <row r="521" spans="4:17">
      <c r="D521" s="46"/>
      <c r="Q521" s="28"/>
    </row>
    <row r="522" spans="4:17">
      <c r="D522" s="46"/>
      <c r="Q522" s="28"/>
    </row>
    <row r="523" spans="4:17">
      <c r="D523" s="46"/>
      <c r="Q523" s="28"/>
    </row>
    <row r="524" spans="4:17">
      <c r="D524" s="46"/>
      <c r="Q524" s="28"/>
    </row>
    <row r="525" spans="4:17">
      <c r="D525" s="46"/>
      <c r="Q525" s="28"/>
    </row>
    <row r="526" spans="4:17">
      <c r="D526" s="46"/>
      <c r="Q526" s="28"/>
    </row>
    <row r="527" spans="4:17">
      <c r="D527" s="46"/>
      <c r="Q527" s="28"/>
    </row>
    <row r="528" spans="4:17">
      <c r="D528" s="46"/>
      <c r="Q528" s="28"/>
    </row>
    <row r="529" spans="4:17">
      <c r="D529" s="46"/>
      <c r="Q529" s="28"/>
    </row>
    <row r="530" spans="4:17">
      <c r="D530" s="46"/>
      <c r="Q530" s="28"/>
    </row>
    <row r="531" spans="4:17">
      <c r="D531" s="46"/>
      <c r="Q531" s="28"/>
    </row>
    <row r="532" spans="4:17">
      <c r="D532" s="46"/>
      <c r="Q532" s="28"/>
    </row>
    <row r="533" spans="4:17">
      <c r="D533" s="46"/>
      <c r="Q533" s="28"/>
    </row>
    <row r="534" spans="4:17">
      <c r="D534" s="46"/>
      <c r="Q534" s="28"/>
    </row>
    <row r="535" spans="4:17">
      <c r="D535" s="46"/>
      <c r="Q535" s="28"/>
    </row>
    <row r="536" spans="4:17">
      <c r="D536" s="46"/>
      <c r="Q536" s="28"/>
    </row>
    <row r="537" spans="4:17">
      <c r="D537" s="46"/>
      <c r="Q537" s="28"/>
    </row>
    <row r="538" spans="4:17">
      <c r="D538" s="46"/>
      <c r="Q538" s="28"/>
    </row>
    <row r="539" spans="4:17">
      <c r="D539" s="46"/>
      <c r="Q539" s="28"/>
    </row>
    <row r="540" spans="4:17">
      <c r="D540" s="46"/>
      <c r="Q540" s="28"/>
    </row>
    <row r="541" spans="4:17">
      <c r="D541" s="46"/>
      <c r="Q541" s="28"/>
    </row>
    <row r="542" spans="4:17">
      <c r="D542" s="46"/>
      <c r="Q542" s="28"/>
    </row>
    <row r="543" spans="4:17">
      <c r="D543" s="46"/>
      <c r="Q543" s="28"/>
    </row>
    <row r="544" spans="4:17">
      <c r="D544" s="46"/>
      <c r="Q544" s="28"/>
    </row>
    <row r="545" spans="4:17">
      <c r="D545" s="46"/>
      <c r="Q545" s="28"/>
    </row>
    <row r="546" spans="4:17">
      <c r="D546" s="46"/>
      <c r="Q546" s="28"/>
    </row>
    <row r="547" spans="4:17">
      <c r="D547" s="46"/>
      <c r="Q547" s="28"/>
    </row>
    <row r="548" spans="4:17">
      <c r="D548" s="46"/>
      <c r="Q548" s="28"/>
    </row>
    <row r="549" spans="4:17">
      <c r="D549" s="46"/>
      <c r="Q549" s="28"/>
    </row>
    <row r="550" spans="4:17">
      <c r="D550" s="46"/>
      <c r="Q550" s="28"/>
    </row>
    <row r="551" spans="4:17">
      <c r="D551" s="46"/>
      <c r="Q551" s="28"/>
    </row>
    <row r="552" spans="4:17">
      <c r="D552" s="46"/>
      <c r="Q552" s="28"/>
    </row>
    <row r="553" spans="4:17">
      <c r="D553" s="46"/>
      <c r="Q553" s="28"/>
    </row>
    <row r="554" spans="4:17">
      <c r="D554" s="46"/>
      <c r="Q554" s="28"/>
    </row>
    <row r="555" spans="4:17">
      <c r="D555" s="46"/>
      <c r="Q555" s="28"/>
    </row>
    <row r="556" spans="4:17">
      <c r="D556" s="46"/>
      <c r="Q556" s="28"/>
    </row>
    <row r="557" spans="4:17">
      <c r="D557" s="46"/>
      <c r="Q557" s="28"/>
    </row>
    <row r="558" spans="4:17">
      <c r="D558" s="46"/>
      <c r="Q558" s="28"/>
    </row>
    <row r="559" spans="4:17">
      <c r="D559" s="46"/>
      <c r="Q559" s="28"/>
    </row>
    <row r="560" spans="4:17">
      <c r="D560" s="46"/>
      <c r="Q560" s="28"/>
    </row>
    <row r="561" spans="4:17">
      <c r="D561" s="46"/>
      <c r="Q561" s="28"/>
    </row>
    <row r="562" spans="4:17">
      <c r="D562" s="46"/>
      <c r="Q562" s="28"/>
    </row>
    <row r="563" spans="4:17">
      <c r="D563" s="46"/>
      <c r="Q563" s="28"/>
    </row>
    <row r="564" spans="4:17">
      <c r="D564" s="46"/>
      <c r="Q564" s="28"/>
    </row>
    <row r="565" spans="4:17">
      <c r="D565" s="46"/>
      <c r="Q565" s="28"/>
    </row>
    <row r="566" spans="4:17">
      <c r="D566" s="46"/>
      <c r="Q566" s="28"/>
    </row>
    <row r="567" spans="4:17">
      <c r="D567" s="46"/>
      <c r="Q567" s="28"/>
    </row>
    <row r="568" spans="4:17">
      <c r="D568" s="46"/>
      <c r="Q568" s="28"/>
    </row>
    <row r="569" spans="4:17">
      <c r="D569" s="46"/>
      <c r="Q569" s="28"/>
    </row>
    <row r="570" spans="4:17">
      <c r="D570" s="46"/>
      <c r="Q570" s="28"/>
    </row>
    <row r="571" spans="4:17">
      <c r="D571" s="46"/>
      <c r="Q571" s="28"/>
    </row>
    <row r="572" spans="4:17">
      <c r="D572" s="46"/>
      <c r="Q572" s="28"/>
    </row>
    <row r="573" spans="4:17">
      <c r="D573" s="46"/>
      <c r="Q573" s="28"/>
    </row>
    <row r="574" spans="4:17">
      <c r="D574" s="46"/>
      <c r="Q574" s="28"/>
    </row>
    <row r="575" spans="4:17">
      <c r="D575" s="46"/>
      <c r="Q575" s="28"/>
    </row>
    <row r="576" spans="4:17">
      <c r="D576" s="46"/>
      <c r="Q576" s="28"/>
    </row>
    <row r="577" spans="4:17">
      <c r="D577" s="46"/>
      <c r="Q577" s="28"/>
    </row>
    <row r="578" spans="4:17">
      <c r="D578" s="46"/>
      <c r="Q578" s="28"/>
    </row>
    <row r="579" spans="4:17">
      <c r="D579" s="46"/>
      <c r="Q579" s="28"/>
    </row>
    <row r="580" spans="4:17">
      <c r="D580" s="46"/>
      <c r="Q580" s="28"/>
    </row>
    <row r="581" spans="4:17">
      <c r="D581" s="46"/>
      <c r="Q581" s="28"/>
    </row>
    <row r="582" spans="4:17">
      <c r="D582" s="46"/>
      <c r="Q582" s="28"/>
    </row>
    <row r="583" spans="4:17">
      <c r="D583" s="46"/>
      <c r="Q583" s="28"/>
    </row>
    <row r="584" spans="4:17">
      <c r="D584" s="46"/>
      <c r="Q584" s="28"/>
    </row>
    <row r="585" spans="4:17">
      <c r="D585" s="46"/>
      <c r="Q585" s="28"/>
    </row>
    <row r="586" spans="4:17">
      <c r="D586" s="46"/>
      <c r="Q586" s="28"/>
    </row>
    <row r="587" spans="4:17">
      <c r="D587" s="46"/>
      <c r="Q587" s="28"/>
    </row>
    <row r="588" spans="4:17">
      <c r="D588" s="46"/>
      <c r="Q588" s="28"/>
    </row>
    <row r="589" spans="4:17">
      <c r="D589" s="46"/>
      <c r="Q589" s="28"/>
    </row>
    <row r="590" spans="4:17">
      <c r="D590" s="46"/>
      <c r="Q590" s="28"/>
    </row>
    <row r="591" spans="4:17">
      <c r="D591" s="46"/>
      <c r="Q591" s="28"/>
    </row>
    <row r="592" spans="4:17">
      <c r="D592" s="46"/>
      <c r="Q592" s="28"/>
    </row>
    <row r="593" spans="4:17">
      <c r="D593" s="46"/>
      <c r="Q593" s="28"/>
    </row>
    <row r="594" spans="4:17">
      <c r="D594" s="46"/>
      <c r="Q594" s="28"/>
    </row>
    <row r="595" spans="4:17">
      <c r="D595" s="46"/>
      <c r="Q595" s="28"/>
    </row>
    <row r="596" spans="4:17">
      <c r="D596" s="46"/>
      <c r="Q596" s="28"/>
    </row>
    <row r="597" spans="4:17">
      <c r="D597" s="46"/>
      <c r="Q597" s="28"/>
    </row>
    <row r="598" spans="4:17">
      <c r="D598" s="46"/>
      <c r="Q598" s="28"/>
    </row>
    <row r="599" spans="4:17">
      <c r="D599" s="46"/>
      <c r="Q599" s="28"/>
    </row>
    <row r="600" spans="4:17">
      <c r="D600" s="46"/>
      <c r="Q600" s="28"/>
    </row>
    <row r="601" spans="4:17">
      <c r="D601" s="46"/>
      <c r="Q601" s="28"/>
    </row>
    <row r="602" spans="4:17">
      <c r="D602" s="46"/>
      <c r="Q602" s="28"/>
    </row>
    <row r="603" spans="4:17">
      <c r="D603" s="46"/>
      <c r="Q603" s="28"/>
    </row>
    <row r="604" spans="4:17">
      <c r="D604" s="46"/>
      <c r="Q604" s="28"/>
    </row>
    <row r="605" spans="4:17">
      <c r="D605" s="46"/>
      <c r="Q605" s="28"/>
    </row>
    <row r="606" spans="4:17">
      <c r="D606" s="46"/>
      <c r="Q606" s="28"/>
    </row>
    <row r="607" spans="4:17">
      <c r="D607" s="46"/>
      <c r="Q607" s="28"/>
    </row>
    <row r="608" spans="4:17">
      <c r="D608" s="46"/>
      <c r="Q608" s="28"/>
    </row>
    <row r="609" spans="4:17">
      <c r="D609" s="46"/>
      <c r="Q609" s="28"/>
    </row>
    <row r="610" spans="4:17">
      <c r="D610" s="46"/>
      <c r="Q610" s="28"/>
    </row>
    <row r="611" spans="4:17">
      <c r="D611" s="46"/>
      <c r="Q611" s="28"/>
    </row>
    <row r="612" spans="4:17">
      <c r="D612" s="46"/>
      <c r="Q612" s="28"/>
    </row>
    <row r="613" spans="4:17">
      <c r="D613" s="46"/>
      <c r="Q613" s="28"/>
    </row>
    <row r="614" spans="4:17">
      <c r="D614" s="46"/>
      <c r="Q614" s="28"/>
    </row>
    <row r="615" spans="4:17">
      <c r="D615" s="46"/>
      <c r="Q615" s="28"/>
    </row>
    <row r="616" spans="4:17">
      <c r="D616" s="46"/>
      <c r="Q616" s="28"/>
    </row>
    <row r="617" spans="4:17">
      <c r="D617" s="46"/>
      <c r="Q617" s="28"/>
    </row>
    <row r="618" spans="4:17">
      <c r="D618" s="46"/>
      <c r="Q618" s="28"/>
    </row>
    <row r="619" spans="4:17">
      <c r="D619" s="46"/>
      <c r="Q619" s="28"/>
    </row>
    <row r="620" spans="4:17">
      <c r="D620" s="46"/>
      <c r="Q620" s="28"/>
    </row>
    <row r="621" spans="4:17">
      <c r="D621" s="46"/>
      <c r="Q621" s="28"/>
    </row>
    <row r="622" spans="4:17">
      <c r="D622" s="46"/>
      <c r="Q622" s="28"/>
    </row>
    <row r="623" spans="4:17">
      <c r="D623" s="46"/>
      <c r="Q623" s="28"/>
    </row>
    <row r="624" spans="4:17">
      <c r="D624" s="46"/>
      <c r="Q624" s="28"/>
    </row>
    <row r="625" spans="4:17">
      <c r="D625" s="46"/>
      <c r="Q625" s="28"/>
    </row>
    <row r="626" spans="4:17">
      <c r="D626" s="46"/>
      <c r="Q626" s="28"/>
    </row>
    <row r="627" spans="4:17">
      <c r="D627" s="46"/>
      <c r="Q627" s="28"/>
    </row>
    <row r="628" spans="4:17">
      <c r="D628" s="46"/>
      <c r="Q628" s="28"/>
    </row>
    <row r="629" spans="4:17">
      <c r="D629" s="46"/>
      <c r="Q629" s="28"/>
    </row>
    <row r="630" spans="4:17">
      <c r="D630" s="46"/>
      <c r="Q630" s="28"/>
    </row>
    <row r="631" spans="4:17">
      <c r="D631" s="46"/>
      <c r="Q631" s="28"/>
    </row>
    <row r="632" spans="4:17">
      <c r="D632" s="46"/>
      <c r="Q632" s="28"/>
    </row>
    <row r="633" spans="4:17">
      <c r="D633" s="46"/>
      <c r="Q633" s="28"/>
    </row>
    <row r="634" spans="4:17">
      <c r="D634" s="46"/>
      <c r="Q634" s="28"/>
    </row>
    <row r="635" spans="4:17">
      <c r="D635" s="46"/>
      <c r="Q635" s="28"/>
    </row>
    <row r="636" spans="4:17">
      <c r="D636" s="46"/>
      <c r="Q636" s="28"/>
    </row>
    <row r="637" spans="4:17">
      <c r="D637" s="46"/>
      <c r="Q637" s="28"/>
    </row>
    <row r="638" spans="4:17">
      <c r="D638" s="46"/>
      <c r="Q638" s="28"/>
    </row>
    <row r="639" spans="4:17">
      <c r="D639" s="46"/>
      <c r="Q639" s="28"/>
    </row>
    <row r="640" spans="4:17">
      <c r="D640" s="46"/>
      <c r="Q640" s="28"/>
    </row>
    <row r="641" spans="4:17">
      <c r="D641" s="46"/>
      <c r="Q641" s="28"/>
    </row>
    <row r="642" spans="4:17">
      <c r="D642" s="46"/>
      <c r="Q642" s="28"/>
    </row>
    <row r="643" spans="4:17">
      <c r="D643" s="46"/>
      <c r="Q643" s="28"/>
    </row>
    <row r="644" spans="4:17">
      <c r="D644" s="46"/>
      <c r="Q644" s="28"/>
    </row>
    <row r="645" spans="4:17">
      <c r="D645" s="46"/>
      <c r="Q645" s="28"/>
    </row>
    <row r="646" spans="4:17">
      <c r="D646" s="46"/>
      <c r="Q646" s="28"/>
    </row>
    <row r="647" spans="4:17">
      <c r="D647" s="46"/>
      <c r="Q647" s="28"/>
    </row>
    <row r="648" spans="4:17">
      <c r="D648" s="46"/>
      <c r="Q648" s="28"/>
    </row>
    <row r="649" spans="4:17">
      <c r="D649" s="46"/>
      <c r="Q649" s="28"/>
    </row>
    <row r="650" spans="4:17">
      <c r="D650" s="46"/>
      <c r="Q650" s="28"/>
    </row>
    <row r="651" spans="4:17">
      <c r="D651" s="46"/>
      <c r="Q651" s="28"/>
    </row>
    <row r="652" spans="4:17">
      <c r="D652" s="46"/>
      <c r="Q652" s="28"/>
    </row>
    <row r="653" spans="4:17">
      <c r="D653" s="46"/>
      <c r="Q653" s="28"/>
    </row>
    <row r="654" spans="4:17">
      <c r="D654" s="46"/>
      <c r="Q654" s="28"/>
    </row>
    <row r="655" spans="4:17">
      <c r="D655" s="46"/>
      <c r="Q655" s="28"/>
    </row>
    <row r="656" spans="4:17">
      <c r="D656" s="46"/>
      <c r="Q656" s="28"/>
    </row>
    <row r="657" spans="4:17">
      <c r="D657" s="46"/>
      <c r="Q657" s="28"/>
    </row>
    <row r="658" spans="4:17">
      <c r="D658" s="46"/>
      <c r="Q658" s="28"/>
    </row>
    <row r="659" spans="4:17">
      <c r="D659" s="46"/>
      <c r="Q659" s="28"/>
    </row>
    <row r="660" spans="4:17">
      <c r="D660" s="46"/>
      <c r="Q660" s="28"/>
    </row>
    <row r="661" spans="4:17">
      <c r="D661" s="46"/>
      <c r="Q661" s="28"/>
    </row>
    <row r="662" spans="4:17">
      <c r="D662" s="46"/>
      <c r="Q662" s="28"/>
    </row>
    <row r="663" spans="4:17">
      <c r="D663" s="46"/>
      <c r="Q663" s="28"/>
    </row>
    <row r="664" spans="4:17">
      <c r="D664" s="46"/>
      <c r="Q664" s="28"/>
    </row>
    <row r="665" spans="4:17">
      <c r="D665" s="46"/>
      <c r="Q665" s="28"/>
    </row>
    <row r="666" spans="4:17">
      <c r="D666" s="46"/>
      <c r="Q666" s="28"/>
    </row>
    <row r="667" spans="4:17">
      <c r="D667" s="46"/>
      <c r="Q667" s="28"/>
    </row>
    <row r="668" spans="4:17">
      <c r="D668" s="46"/>
      <c r="Q668" s="28"/>
    </row>
    <row r="669" spans="4:17">
      <c r="D669" s="46"/>
      <c r="Q669" s="28"/>
    </row>
    <row r="670" spans="4:17">
      <c r="D670" s="46"/>
      <c r="Q670" s="28"/>
    </row>
    <row r="671" spans="4:17">
      <c r="D671" s="46"/>
      <c r="Q671" s="28"/>
    </row>
    <row r="672" spans="4:17">
      <c r="D672" s="46"/>
      <c r="Q672" s="28"/>
    </row>
    <row r="673" spans="4:17">
      <c r="D673" s="46"/>
      <c r="Q673" s="28"/>
    </row>
    <row r="674" spans="4:17">
      <c r="D674" s="46"/>
      <c r="Q674" s="28"/>
    </row>
    <row r="675" spans="4:17">
      <c r="D675" s="46"/>
      <c r="Q675" s="28"/>
    </row>
    <row r="676" spans="4:17">
      <c r="D676" s="46"/>
      <c r="Q676" s="28"/>
    </row>
    <row r="677" spans="4:17">
      <c r="D677" s="46"/>
      <c r="Q677" s="28"/>
    </row>
    <row r="678" spans="4:17">
      <c r="D678" s="46"/>
      <c r="Q678" s="28"/>
    </row>
    <row r="679" spans="4:17">
      <c r="D679" s="46"/>
      <c r="Q679" s="28"/>
    </row>
    <row r="680" spans="4:17">
      <c r="D680" s="46"/>
      <c r="Q680" s="28"/>
    </row>
    <row r="681" spans="4:17">
      <c r="D681" s="46"/>
      <c r="Q681" s="28"/>
    </row>
    <row r="682" spans="4:17">
      <c r="D682" s="46"/>
      <c r="Q682" s="28"/>
    </row>
    <row r="683" spans="4:17">
      <c r="D683" s="46"/>
      <c r="Q683" s="28"/>
    </row>
    <row r="684" spans="4:17">
      <c r="D684" s="46"/>
      <c r="Q684" s="28"/>
    </row>
    <row r="685" spans="4:17">
      <c r="D685" s="46"/>
      <c r="Q685" s="28"/>
    </row>
    <row r="686" spans="4:17">
      <c r="D686" s="46"/>
      <c r="Q686" s="28"/>
    </row>
    <row r="687" spans="4:17">
      <c r="D687" s="46"/>
      <c r="Q687" s="28"/>
    </row>
    <row r="688" spans="4:17">
      <c r="D688" s="46"/>
      <c r="Q688" s="28"/>
    </row>
    <row r="689" spans="4:17">
      <c r="D689" s="46"/>
      <c r="Q689" s="28"/>
    </row>
    <row r="690" spans="4:17">
      <c r="D690" s="46"/>
      <c r="Q690" s="28"/>
    </row>
    <row r="691" spans="4:17">
      <c r="D691" s="46"/>
      <c r="Q691" s="28"/>
    </row>
    <row r="692" spans="4:17">
      <c r="D692" s="46"/>
      <c r="Q692" s="28"/>
    </row>
    <row r="693" spans="4:17">
      <c r="D693" s="46"/>
      <c r="Q693" s="28"/>
    </row>
    <row r="694" spans="4:17">
      <c r="D694" s="46"/>
      <c r="Q694" s="28"/>
    </row>
    <row r="695" spans="4:17">
      <c r="D695" s="46"/>
      <c r="Q695" s="28"/>
    </row>
    <row r="696" spans="4:17">
      <c r="D696" s="46"/>
      <c r="Q696" s="28"/>
    </row>
    <row r="697" spans="4:17">
      <c r="D697" s="46"/>
      <c r="Q697" s="28"/>
    </row>
    <row r="698" spans="4:17">
      <c r="D698" s="46"/>
      <c r="Q698" s="28"/>
    </row>
    <row r="699" spans="4:17">
      <c r="D699" s="46"/>
      <c r="Q699" s="28"/>
    </row>
    <row r="700" spans="4:17">
      <c r="D700" s="46"/>
      <c r="Q700" s="28"/>
    </row>
    <row r="701" spans="4:17">
      <c r="D701" s="46"/>
      <c r="Q701" s="28"/>
    </row>
    <row r="702" spans="4:17">
      <c r="D702" s="46"/>
      <c r="Q702" s="28"/>
    </row>
    <row r="703" spans="4:17">
      <c r="D703" s="46"/>
      <c r="Q703" s="28"/>
    </row>
    <row r="704" spans="4:17">
      <c r="D704" s="46"/>
      <c r="Q704" s="28"/>
    </row>
    <row r="705" spans="4:17">
      <c r="D705" s="46"/>
      <c r="Q705" s="28"/>
    </row>
    <row r="706" spans="4:17">
      <c r="D706" s="46"/>
      <c r="Q706" s="28"/>
    </row>
    <row r="707" spans="4:17">
      <c r="D707" s="46"/>
      <c r="Q707" s="28"/>
    </row>
    <row r="708" spans="4:17">
      <c r="D708" s="46"/>
      <c r="Q708" s="28"/>
    </row>
    <row r="709" spans="4:17">
      <c r="D709" s="46"/>
      <c r="Q709" s="28"/>
    </row>
    <row r="710" spans="4:17">
      <c r="D710" s="46"/>
      <c r="Q710" s="28"/>
    </row>
    <row r="711" spans="4:17">
      <c r="D711" s="46"/>
      <c r="Q711" s="28"/>
    </row>
    <row r="712" spans="4:17">
      <c r="D712" s="46"/>
      <c r="Q712" s="28"/>
    </row>
    <row r="713" spans="4:17">
      <c r="D713" s="46"/>
      <c r="Q713" s="28"/>
    </row>
    <row r="714" spans="4:17">
      <c r="D714" s="46"/>
      <c r="Q714" s="28"/>
    </row>
    <row r="715" spans="4:17">
      <c r="D715" s="46"/>
      <c r="Q715" s="28"/>
    </row>
    <row r="716" spans="4:17">
      <c r="D716" s="46"/>
      <c r="Q716" s="28"/>
    </row>
    <row r="717" spans="4:17">
      <c r="D717" s="46"/>
      <c r="Q717" s="28"/>
    </row>
    <row r="718" spans="4:17">
      <c r="D718" s="46"/>
      <c r="Q718" s="28"/>
    </row>
    <row r="719" spans="4:17">
      <c r="D719" s="46"/>
      <c r="Q719" s="28"/>
    </row>
    <row r="720" spans="4:17">
      <c r="D720" s="46"/>
      <c r="Q720" s="28"/>
    </row>
    <row r="721" spans="4:17">
      <c r="D721" s="46"/>
      <c r="Q721" s="28"/>
    </row>
    <row r="722" spans="4:17">
      <c r="D722" s="46"/>
      <c r="Q722" s="28"/>
    </row>
    <row r="723" spans="4:17">
      <c r="D723" s="46"/>
      <c r="Q723" s="28"/>
    </row>
    <row r="724" spans="4:17">
      <c r="D724" s="46"/>
      <c r="Q724" s="28"/>
    </row>
    <row r="725" spans="4:17">
      <c r="D725" s="46"/>
      <c r="Q725" s="28"/>
    </row>
    <row r="726" spans="4:17">
      <c r="D726" s="46"/>
      <c r="Q726" s="28"/>
    </row>
    <row r="727" spans="4:17">
      <c r="D727" s="46"/>
      <c r="Q727" s="28"/>
    </row>
    <row r="728" spans="4:17">
      <c r="D728" s="46"/>
      <c r="Q728" s="28"/>
    </row>
    <row r="729" spans="4:17">
      <c r="D729" s="46"/>
      <c r="Q729" s="28"/>
    </row>
    <row r="730" spans="4:17">
      <c r="D730" s="46"/>
      <c r="Q730" s="28"/>
    </row>
    <row r="731" spans="4:17">
      <c r="D731" s="46"/>
      <c r="Q731" s="28"/>
    </row>
    <row r="732" spans="4:17">
      <c r="D732" s="46"/>
      <c r="Q732" s="28"/>
    </row>
    <row r="733" spans="4:17">
      <c r="D733" s="46"/>
      <c r="Q733" s="28"/>
    </row>
    <row r="734" spans="4:17">
      <c r="D734" s="46"/>
      <c r="Q734" s="28"/>
    </row>
    <row r="735" spans="4:17">
      <c r="D735" s="46"/>
      <c r="Q735" s="28"/>
    </row>
    <row r="736" spans="4:17">
      <c r="D736" s="46"/>
      <c r="Q736" s="28"/>
    </row>
    <row r="737" spans="4:17">
      <c r="D737" s="46"/>
      <c r="Q737" s="28"/>
    </row>
    <row r="738" spans="4:17">
      <c r="D738" s="46"/>
      <c r="Q738" s="28"/>
    </row>
    <row r="739" spans="4:17">
      <c r="D739" s="46"/>
      <c r="Q739" s="28"/>
    </row>
    <row r="740" spans="4:17">
      <c r="D740" s="46"/>
      <c r="Q740" s="28"/>
    </row>
    <row r="741" spans="4:17">
      <c r="D741" s="46"/>
      <c r="Q741" s="28"/>
    </row>
    <row r="742" spans="4:17">
      <c r="D742" s="46"/>
      <c r="Q742" s="28"/>
    </row>
    <row r="743" spans="4:17">
      <c r="D743" s="46"/>
      <c r="Q743" s="28"/>
    </row>
    <row r="744" spans="4:17">
      <c r="D744" s="46"/>
      <c r="Q744" s="28"/>
    </row>
    <row r="745" spans="4:17">
      <c r="D745" s="46"/>
      <c r="Q745" s="28"/>
    </row>
    <row r="746" spans="4:17">
      <c r="D746" s="46"/>
      <c r="Q746" s="28"/>
    </row>
    <row r="747" spans="4:17">
      <c r="D747" s="46"/>
      <c r="Q747" s="28"/>
    </row>
    <row r="748" spans="4:17">
      <c r="D748" s="46"/>
      <c r="Q748" s="28"/>
    </row>
    <row r="749" spans="4:17">
      <c r="D749" s="46"/>
      <c r="Q749" s="28"/>
    </row>
    <row r="750" spans="4:17">
      <c r="D750" s="46"/>
      <c r="Q750" s="28"/>
    </row>
    <row r="751" spans="4:17">
      <c r="D751" s="46"/>
      <c r="Q751" s="28"/>
    </row>
    <row r="752" spans="4:17">
      <c r="D752" s="46"/>
      <c r="Q752" s="28"/>
    </row>
    <row r="753" spans="4:17">
      <c r="D753" s="46"/>
      <c r="Q753" s="28"/>
    </row>
    <row r="754" spans="4:17">
      <c r="D754" s="46"/>
      <c r="Q754" s="28"/>
    </row>
    <row r="755" spans="4:17">
      <c r="D755" s="46"/>
      <c r="Q755" s="28"/>
    </row>
    <row r="756" spans="4:17">
      <c r="D756" s="46"/>
      <c r="Q756" s="28"/>
    </row>
    <row r="757" spans="4:17">
      <c r="D757" s="46"/>
      <c r="Q757" s="28"/>
    </row>
    <row r="758" spans="4:17">
      <c r="D758" s="46"/>
      <c r="Q758" s="28"/>
    </row>
    <row r="759" spans="4:17">
      <c r="D759" s="46"/>
      <c r="Q759" s="28"/>
    </row>
    <row r="760" spans="4:17">
      <c r="D760" s="46"/>
      <c r="Q760" s="28"/>
    </row>
    <row r="761" spans="4:17">
      <c r="D761" s="46"/>
      <c r="Q761" s="28"/>
    </row>
    <row r="762" spans="4:17">
      <c r="D762" s="46"/>
      <c r="Q762" s="28"/>
    </row>
    <row r="763" spans="4:17">
      <c r="D763" s="46"/>
      <c r="Q763" s="28"/>
    </row>
    <row r="764" spans="4:17">
      <c r="D764" s="46"/>
      <c r="Q764" s="28"/>
    </row>
    <row r="765" spans="4:17">
      <c r="D765" s="46"/>
      <c r="Q765" s="28"/>
    </row>
    <row r="766" spans="4:17">
      <c r="D766" s="46"/>
      <c r="Q766" s="28"/>
    </row>
    <row r="767" spans="4:17">
      <c r="D767" s="46"/>
      <c r="Q767" s="28"/>
    </row>
    <row r="768" spans="4:17">
      <c r="D768" s="46"/>
      <c r="Q768" s="28"/>
    </row>
    <row r="769" spans="4:17">
      <c r="D769" s="46"/>
      <c r="Q769" s="28"/>
    </row>
    <row r="770" spans="4:17">
      <c r="D770" s="46"/>
      <c r="Q770" s="28"/>
    </row>
    <row r="771" spans="4:17">
      <c r="D771" s="46"/>
      <c r="Q771" s="28"/>
    </row>
    <row r="772" spans="4:17">
      <c r="D772" s="46"/>
      <c r="Q772" s="28"/>
    </row>
    <row r="773" spans="4:17">
      <c r="D773" s="46"/>
      <c r="Q773" s="28"/>
    </row>
    <row r="774" spans="4:17">
      <c r="D774" s="46"/>
      <c r="Q774" s="28"/>
    </row>
    <row r="775" spans="4:17">
      <c r="D775" s="46"/>
      <c r="Q775" s="28"/>
    </row>
    <row r="776" spans="4:17">
      <c r="D776" s="46"/>
      <c r="Q776" s="28"/>
    </row>
    <row r="777" spans="4:17">
      <c r="D777" s="46"/>
      <c r="Q777" s="28"/>
    </row>
    <row r="778" spans="4:17">
      <c r="D778" s="46"/>
      <c r="Q778" s="28"/>
    </row>
    <row r="779" spans="4:17">
      <c r="D779" s="46"/>
      <c r="Q779" s="28"/>
    </row>
    <row r="780" spans="4:17">
      <c r="D780" s="46"/>
      <c r="Q780" s="28"/>
    </row>
    <row r="781" spans="4:17">
      <c r="D781" s="46"/>
      <c r="Q781" s="28"/>
    </row>
    <row r="782" spans="4:17">
      <c r="D782" s="46"/>
      <c r="Q782" s="28"/>
    </row>
    <row r="783" spans="4:17">
      <c r="D783" s="46"/>
      <c r="Q783" s="28"/>
    </row>
    <row r="784" spans="4:17">
      <c r="D784" s="46"/>
      <c r="Q784" s="28"/>
    </row>
    <row r="785" spans="4:17">
      <c r="D785" s="46"/>
      <c r="Q785" s="28"/>
    </row>
    <row r="786" spans="4:17">
      <c r="D786" s="46"/>
      <c r="Q786" s="28"/>
    </row>
    <row r="787" spans="4:17">
      <c r="D787" s="46"/>
      <c r="Q787" s="28"/>
    </row>
    <row r="788" spans="4:17">
      <c r="D788" s="46"/>
      <c r="Q788" s="28"/>
    </row>
    <row r="789" spans="4:17">
      <c r="D789" s="46"/>
      <c r="Q789" s="28"/>
    </row>
    <row r="790" spans="4:17">
      <c r="D790" s="46"/>
      <c r="Q790" s="28"/>
    </row>
    <row r="791" spans="4:17">
      <c r="D791" s="46"/>
      <c r="Q791" s="28"/>
    </row>
    <row r="792" spans="4:17">
      <c r="D792" s="46"/>
      <c r="Q792" s="28"/>
    </row>
    <row r="793" spans="4:17">
      <c r="D793" s="46"/>
      <c r="Q793" s="28"/>
    </row>
    <row r="794" spans="4:17">
      <c r="D794" s="46"/>
      <c r="Q794" s="28"/>
    </row>
    <row r="795" spans="4:17">
      <c r="D795" s="46"/>
      <c r="Q795" s="28"/>
    </row>
    <row r="796" spans="4:17">
      <c r="D796" s="46"/>
      <c r="Q796" s="28"/>
    </row>
    <row r="797" spans="4:17">
      <c r="D797" s="46"/>
      <c r="Q797" s="28"/>
    </row>
    <row r="798" spans="4:17">
      <c r="D798" s="46"/>
      <c r="Q798" s="28"/>
    </row>
    <row r="799" spans="4:17">
      <c r="D799" s="46"/>
      <c r="Q799" s="28"/>
    </row>
    <row r="800" spans="4:17">
      <c r="D800" s="46"/>
      <c r="Q800" s="28"/>
    </row>
    <row r="801" spans="4:17">
      <c r="D801" s="46"/>
      <c r="Q801" s="28"/>
    </row>
    <row r="802" spans="4:17">
      <c r="D802" s="46"/>
      <c r="Q802" s="28"/>
    </row>
    <row r="803" spans="4:17">
      <c r="D803" s="46"/>
      <c r="Q803" s="28"/>
    </row>
    <row r="804" spans="4:17">
      <c r="D804" s="46"/>
      <c r="Q804" s="28"/>
    </row>
    <row r="805" spans="4:17">
      <c r="D805" s="46"/>
      <c r="Q805" s="28"/>
    </row>
    <row r="806" spans="4:17">
      <c r="D806" s="46"/>
      <c r="Q806" s="28"/>
    </row>
    <row r="807" spans="4:17">
      <c r="D807" s="46"/>
      <c r="Q807" s="28"/>
    </row>
    <row r="808" spans="4:17">
      <c r="D808" s="46"/>
      <c r="Q808" s="28"/>
    </row>
    <row r="809" spans="4:17">
      <c r="D809" s="46"/>
      <c r="Q809" s="28"/>
    </row>
    <row r="810" spans="4:17">
      <c r="D810" s="46"/>
      <c r="Q810" s="28"/>
    </row>
    <row r="811" spans="4:17">
      <c r="D811" s="46"/>
      <c r="Q811" s="28"/>
    </row>
    <row r="812" spans="4:17">
      <c r="D812" s="46"/>
      <c r="Q812" s="28"/>
    </row>
    <row r="813" spans="4:17">
      <c r="D813" s="46"/>
      <c r="Q813" s="28"/>
    </row>
    <row r="814" spans="4:17">
      <c r="D814" s="46"/>
      <c r="Q814" s="28"/>
    </row>
    <row r="815" spans="4:17">
      <c r="D815" s="46"/>
      <c r="Q815" s="28"/>
    </row>
    <row r="816" spans="4:17">
      <c r="D816" s="46"/>
      <c r="Q816" s="28"/>
    </row>
    <row r="817" spans="4:17">
      <c r="D817" s="46"/>
      <c r="Q817" s="28"/>
    </row>
    <row r="818" spans="4:17">
      <c r="D818" s="46"/>
      <c r="Q818" s="28"/>
    </row>
    <row r="819" spans="4:17">
      <c r="D819" s="46"/>
      <c r="Q819" s="28"/>
    </row>
    <row r="820" spans="4:17">
      <c r="D820" s="46"/>
      <c r="Q820" s="28"/>
    </row>
    <row r="821" spans="4:17">
      <c r="D821" s="46"/>
      <c r="Q821" s="28"/>
    </row>
    <row r="822" spans="4:17">
      <c r="D822" s="46"/>
      <c r="Q822" s="28"/>
    </row>
    <row r="823" spans="4:17">
      <c r="D823" s="46"/>
      <c r="Q823" s="28"/>
    </row>
    <row r="824" spans="4:17">
      <c r="D824" s="46"/>
      <c r="Q824" s="28"/>
    </row>
    <row r="825" spans="4:17">
      <c r="D825" s="46"/>
      <c r="Q825" s="28"/>
    </row>
    <row r="826" spans="4:17">
      <c r="D826" s="46"/>
      <c r="Q826" s="28"/>
    </row>
    <row r="827" spans="4:17">
      <c r="D827" s="46"/>
      <c r="Q827" s="28"/>
    </row>
    <row r="828" spans="4:17">
      <c r="D828" s="46"/>
      <c r="Q828" s="28"/>
    </row>
    <row r="829" spans="4:17">
      <c r="D829" s="46"/>
      <c r="Q829" s="28"/>
    </row>
    <row r="830" spans="4:17">
      <c r="D830" s="46"/>
      <c r="Q830" s="28"/>
    </row>
    <row r="831" spans="4:17">
      <c r="D831" s="46"/>
      <c r="Q831" s="28"/>
    </row>
    <row r="832" spans="4:17">
      <c r="D832" s="46"/>
      <c r="Q832" s="28"/>
    </row>
    <row r="833" spans="4:17">
      <c r="D833" s="46"/>
      <c r="Q833" s="28"/>
    </row>
    <row r="834" spans="4:17">
      <c r="D834" s="46"/>
      <c r="Q834" s="28"/>
    </row>
    <row r="835" spans="4:17">
      <c r="D835" s="46"/>
      <c r="Q835" s="28"/>
    </row>
    <row r="836" spans="4:17">
      <c r="D836" s="46"/>
      <c r="Q836" s="28"/>
    </row>
    <row r="837" spans="4:17">
      <c r="D837" s="46"/>
      <c r="Q837" s="28"/>
    </row>
    <row r="838" spans="4:17">
      <c r="D838" s="46"/>
      <c r="Q838" s="28"/>
    </row>
    <row r="839" spans="4:17">
      <c r="D839" s="46"/>
      <c r="Q839" s="28"/>
    </row>
    <row r="840" spans="4:17">
      <c r="D840" s="46"/>
      <c r="Q840" s="28"/>
    </row>
    <row r="841" spans="4:17">
      <c r="D841" s="46"/>
      <c r="Q841" s="28"/>
    </row>
    <row r="842" spans="4:17">
      <c r="D842" s="46"/>
      <c r="Q842" s="28"/>
    </row>
    <row r="843" spans="4:17">
      <c r="D843" s="46"/>
      <c r="Q843" s="28"/>
    </row>
    <row r="844" spans="4:17">
      <c r="D844" s="46"/>
      <c r="Q844" s="28"/>
    </row>
    <row r="845" spans="4:17">
      <c r="D845" s="46"/>
      <c r="Q845" s="28"/>
    </row>
    <row r="846" spans="4:17">
      <c r="D846" s="46"/>
      <c r="Q846" s="28"/>
    </row>
    <row r="847" spans="4:17">
      <c r="D847" s="46"/>
      <c r="Q847" s="28"/>
    </row>
    <row r="848" spans="4:17">
      <c r="D848" s="46"/>
      <c r="Q848" s="28"/>
    </row>
    <row r="849" spans="4:17">
      <c r="D849" s="46"/>
      <c r="Q849" s="28"/>
    </row>
    <row r="850" spans="4:17">
      <c r="D850" s="46"/>
      <c r="Q850" s="28"/>
    </row>
    <row r="851" spans="4:17">
      <c r="D851" s="46"/>
      <c r="Q851" s="28"/>
    </row>
    <row r="852" spans="4:17">
      <c r="D852" s="46"/>
      <c r="Q852" s="28"/>
    </row>
    <row r="853" spans="4:17">
      <c r="D853" s="46"/>
      <c r="Q853" s="28"/>
    </row>
    <row r="854" spans="4:17">
      <c r="D854" s="46"/>
      <c r="Q854" s="28"/>
    </row>
    <row r="855" spans="4:17">
      <c r="D855" s="46"/>
      <c r="Q855" s="28"/>
    </row>
    <row r="856" spans="4:17">
      <c r="D856" s="46"/>
      <c r="Q856" s="28"/>
    </row>
    <row r="857" spans="4:17">
      <c r="D857" s="46"/>
      <c r="Q857" s="28"/>
    </row>
    <row r="858" spans="4:17">
      <c r="D858" s="46"/>
      <c r="Q858" s="28"/>
    </row>
    <row r="859" spans="4:17">
      <c r="D859" s="46"/>
      <c r="Q859" s="28"/>
    </row>
    <row r="860" spans="4:17">
      <c r="D860" s="46"/>
      <c r="Q860" s="28"/>
    </row>
    <row r="861" spans="4:17">
      <c r="D861" s="46"/>
      <c r="Q861" s="28"/>
    </row>
    <row r="862" spans="4:17">
      <c r="D862" s="46"/>
      <c r="Q862" s="28"/>
    </row>
    <row r="863" spans="4:17">
      <c r="D863" s="46"/>
      <c r="Q863" s="28"/>
    </row>
    <row r="864" spans="4:17">
      <c r="D864" s="46"/>
      <c r="Q864" s="28"/>
    </row>
    <row r="865" spans="4:17">
      <c r="D865" s="46"/>
      <c r="Q865" s="28"/>
    </row>
    <row r="866" spans="4:17">
      <c r="D866" s="46"/>
      <c r="Q866" s="28"/>
    </row>
    <row r="867" spans="4:17">
      <c r="D867" s="46"/>
      <c r="Q867" s="28"/>
    </row>
    <row r="868" spans="4:17">
      <c r="D868" s="46"/>
      <c r="Q868" s="28"/>
    </row>
    <row r="869" spans="4:17">
      <c r="D869" s="46"/>
      <c r="Q869" s="28"/>
    </row>
    <row r="870" spans="4:17">
      <c r="D870" s="46"/>
      <c r="Q870" s="28"/>
    </row>
    <row r="871" spans="4:17">
      <c r="D871" s="46"/>
      <c r="Q871" s="28"/>
    </row>
    <row r="872" spans="4:17">
      <c r="D872" s="46"/>
      <c r="Q872" s="28"/>
    </row>
    <row r="873" spans="4:17">
      <c r="D873" s="46"/>
      <c r="Q873" s="28"/>
    </row>
    <row r="874" spans="4:17">
      <c r="D874" s="46"/>
      <c r="Q874" s="28"/>
    </row>
    <row r="875" spans="4:17">
      <c r="D875" s="46"/>
      <c r="Q875" s="28"/>
    </row>
    <row r="876" spans="4:17">
      <c r="D876" s="46"/>
      <c r="Q876" s="28"/>
    </row>
    <row r="877" spans="4:17">
      <c r="D877" s="46"/>
      <c r="Q877" s="28"/>
    </row>
    <row r="878" spans="4:17">
      <c r="D878" s="46"/>
      <c r="Q878" s="28"/>
    </row>
    <row r="879" spans="4:17">
      <c r="D879" s="46"/>
      <c r="Q879" s="28"/>
    </row>
    <row r="880" spans="4:17">
      <c r="D880" s="46"/>
      <c r="Q880" s="28"/>
    </row>
    <row r="881" spans="4:17">
      <c r="D881" s="46"/>
      <c r="Q881" s="28"/>
    </row>
    <row r="882" spans="4:17">
      <c r="D882" s="46"/>
      <c r="Q882" s="28"/>
    </row>
    <row r="883" spans="4:17">
      <c r="D883" s="46"/>
      <c r="Q883" s="28"/>
    </row>
    <row r="884" spans="4:17">
      <c r="D884" s="46"/>
      <c r="Q884" s="28"/>
    </row>
    <row r="885" spans="4:17">
      <c r="D885" s="46"/>
      <c r="Q885" s="28"/>
    </row>
    <row r="886" spans="4:17">
      <c r="D886" s="46"/>
      <c r="Q886" s="28"/>
    </row>
    <row r="887" spans="4:17">
      <c r="D887" s="46"/>
      <c r="Q887" s="28"/>
    </row>
    <row r="888" spans="4:17">
      <c r="D888" s="46"/>
      <c r="Q888" s="28"/>
    </row>
    <row r="889" spans="4:17">
      <c r="D889" s="46"/>
      <c r="Q889" s="28"/>
    </row>
    <row r="890" spans="4:17">
      <c r="D890" s="46"/>
      <c r="Q890" s="28"/>
    </row>
    <row r="891" spans="4:17">
      <c r="D891" s="46"/>
      <c r="Q891" s="28"/>
    </row>
    <row r="892" spans="4:17">
      <c r="D892" s="46"/>
      <c r="Q892" s="28"/>
    </row>
    <row r="893" spans="4:17">
      <c r="D893" s="46"/>
      <c r="Q893" s="28"/>
    </row>
    <row r="894" spans="4:17">
      <c r="D894" s="46"/>
      <c r="Q894" s="28"/>
    </row>
    <row r="895" spans="4:17">
      <c r="D895" s="46"/>
      <c r="Q895" s="28"/>
    </row>
    <row r="896" spans="4:17">
      <c r="D896" s="46"/>
      <c r="Q896" s="28"/>
    </row>
    <row r="897" spans="4:17">
      <c r="D897" s="46"/>
      <c r="Q897" s="28"/>
    </row>
    <row r="898" spans="4:17">
      <c r="D898" s="46"/>
      <c r="Q898" s="28"/>
    </row>
    <row r="899" spans="4:17">
      <c r="D899" s="46"/>
      <c r="Q899" s="28"/>
    </row>
    <row r="900" spans="4:17">
      <c r="D900" s="46"/>
      <c r="Q900" s="28"/>
    </row>
    <row r="901" spans="4:17">
      <c r="D901" s="46"/>
      <c r="Q901" s="28"/>
    </row>
    <row r="902" spans="4:17">
      <c r="D902" s="46"/>
      <c r="Q902" s="28"/>
    </row>
    <row r="903" spans="4:17">
      <c r="D903" s="46"/>
      <c r="Q903" s="28"/>
    </row>
    <row r="904" spans="4:17">
      <c r="D904" s="46"/>
      <c r="Q904" s="28"/>
    </row>
    <row r="905" spans="4:17">
      <c r="D905" s="46"/>
      <c r="Q905" s="28"/>
    </row>
    <row r="906" spans="4:17">
      <c r="D906" s="46"/>
      <c r="Q906" s="28"/>
    </row>
    <row r="907" spans="4:17">
      <c r="D907" s="46"/>
      <c r="Q907" s="28"/>
    </row>
    <row r="908" spans="4:17">
      <c r="D908" s="46"/>
      <c r="Q908" s="28"/>
    </row>
    <row r="909" spans="4:17">
      <c r="D909" s="46"/>
      <c r="Q909" s="28"/>
    </row>
    <row r="910" spans="4:17">
      <c r="D910" s="46"/>
      <c r="Q910" s="28"/>
    </row>
    <row r="911" spans="4:17">
      <c r="D911" s="46"/>
      <c r="Q911" s="28"/>
    </row>
    <row r="912" spans="4:17">
      <c r="D912" s="46"/>
      <c r="Q912" s="28"/>
    </row>
    <row r="913" spans="4:17">
      <c r="D913" s="46"/>
      <c r="Q913" s="28"/>
    </row>
    <row r="914" spans="4:17">
      <c r="D914" s="46"/>
      <c r="Q914" s="28"/>
    </row>
    <row r="915" spans="4:17">
      <c r="D915" s="46"/>
      <c r="Q915" s="28"/>
    </row>
    <row r="916" spans="4:17">
      <c r="D916" s="46"/>
      <c r="Q916" s="28"/>
    </row>
    <row r="917" spans="4:17">
      <c r="D917" s="46"/>
      <c r="Q917" s="28"/>
    </row>
    <row r="918" spans="4:17">
      <c r="D918" s="46"/>
      <c r="Q918" s="28"/>
    </row>
    <row r="919" spans="4:17">
      <c r="D919" s="46"/>
      <c r="Q919" s="28"/>
    </row>
    <row r="920" spans="4:17">
      <c r="D920" s="46"/>
      <c r="Q920" s="28"/>
    </row>
    <row r="921" spans="4:17">
      <c r="D921" s="46"/>
      <c r="Q921" s="28"/>
    </row>
    <row r="922" spans="4:17">
      <c r="D922" s="46"/>
      <c r="Q922" s="28"/>
    </row>
    <row r="923" spans="4:17">
      <c r="D923" s="46"/>
      <c r="Q923" s="28"/>
    </row>
    <row r="924" spans="4:17">
      <c r="D924" s="46"/>
      <c r="Q924" s="28"/>
    </row>
    <row r="925" spans="4:17">
      <c r="D925" s="46"/>
      <c r="Q925" s="28"/>
    </row>
    <row r="926" spans="4:17">
      <c r="D926" s="46"/>
      <c r="Q926" s="28"/>
    </row>
    <row r="927" spans="4:17">
      <c r="D927" s="46"/>
      <c r="Q927" s="28"/>
    </row>
    <row r="928" spans="4:17">
      <c r="D928" s="46"/>
      <c r="Q928" s="28"/>
    </row>
    <row r="929" spans="4:17">
      <c r="D929" s="46"/>
      <c r="Q929" s="28"/>
    </row>
    <row r="930" spans="4:17">
      <c r="D930" s="46"/>
      <c r="Q930" s="28"/>
    </row>
    <row r="931" spans="4:17">
      <c r="D931" s="46"/>
      <c r="Q931" s="28"/>
    </row>
    <row r="932" spans="4:17">
      <c r="D932" s="46"/>
      <c r="Q932" s="28"/>
    </row>
    <row r="933" spans="4:17">
      <c r="D933" s="46"/>
      <c r="Q933" s="28"/>
    </row>
    <row r="934" spans="4:17">
      <c r="D934" s="46"/>
      <c r="Q934" s="28"/>
    </row>
    <row r="935" spans="4:17">
      <c r="D935" s="46"/>
      <c r="Q935" s="28"/>
    </row>
    <row r="936" spans="4:17">
      <c r="D936" s="46"/>
      <c r="Q936" s="28"/>
    </row>
    <row r="937" spans="4:17">
      <c r="D937" s="46"/>
      <c r="Q937" s="28"/>
    </row>
    <row r="938" spans="4:17">
      <c r="D938" s="46"/>
      <c r="Q938" s="28"/>
    </row>
    <row r="939" spans="4:17">
      <c r="D939" s="46"/>
      <c r="Q939" s="28"/>
    </row>
    <row r="940" spans="4:17">
      <c r="D940" s="46"/>
      <c r="Q940" s="28"/>
    </row>
    <row r="941" spans="4:17">
      <c r="D941" s="46"/>
      <c r="Q941" s="28"/>
    </row>
    <row r="942" spans="4:17">
      <c r="D942" s="46"/>
      <c r="Q942" s="28"/>
    </row>
    <row r="943" spans="4:17">
      <c r="D943" s="46"/>
      <c r="Q943" s="28"/>
    </row>
    <row r="944" spans="4:17">
      <c r="D944" s="46"/>
      <c r="Q944" s="28"/>
    </row>
    <row r="945" spans="4:17">
      <c r="D945" s="46"/>
      <c r="Q945" s="28"/>
    </row>
    <row r="946" spans="4:17">
      <c r="D946" s="46"/>
      <c r="Q946" s="28"/>
    </row>
    <row r="947" spans="4:17">
      <c r="D947" s="46"/>
      <c r="Q947" s="28"/>
    </row>
    <row r="948" spans="4:17">
      <c r="D948" s="46"/>
      <c r="Q948" s="28"/>
    </row>
    <row r="949" spans="4:17">
      <c r="D949" s="46"/>
      <c r="Q949" s="28"/>
    </row>
    <row r="950" spans="4:17">
      <c r="D950" s="46"/>
      <c r="Q950" s="28"/>
    </row>
    <row r="951" spans="4:17">
      <c r="D951" s="46"/>
      <c r="Q951" s="28"/>
    </row>
    <row r="952" spans="4:17">
      <c r="D952" s="46"/>
      <c r="Q952" s="28"/>
    </row>
    <row r="953" spans="4:17">
      <c r="D953" s="46"/>
      <c r="Q953" s="28"/>
    </row>
    <row r="954" spans="4:17">
      <c r="D954" s="46"/>
      <c r="Q954" s="28"/>
    </row>
    <row r="955" spans="4:17">
      <c r="D955" s="46"/>
      <c r="Q955" s="28"/>
    </row>
    <row r="956" spans="4:17">
      <c r="D956" s="46"/>
      <c r="Q956" s="28"/>
    </row>
    <row r="957" spans="4:17">
      <c r="D957" s="46"/>
      <c r="Q957" s="28"/>
    </row>
    <row r="958" spans="4:17">
      <c r="D958" s="46"/>
      <c r="Q958" s="28"/>
    </row>
    <row r="959" spans="4:17">
      <c r="D959" s="46"/>
      <c r="Q959" s="28"/>
    </row>
    <row r="960" spans="4:17">
      <c r="D960" s="46"/>
      <c r="Q960" s="28"/>
    </row>
    <row r="961" spans="4:17">
      <c r="D961" s="46"/>
      <c r="Q961" s="28"/>
    </row>
    <row r="962" spans="4:17">
      <c r="D962" s="46"/>
      <c r="Q962" s="28"/>
    </row>
    <row r="963" spans="4:17">
      <c r="D963" s="46"/>
      <c r="Q963" s="28"/>
    </row>
    <row r="964" spans="4:17">
      <c r="D964" s="46"/>
      <c r="Q964" s="28"/>
    </row>
    <row r="965" spans="4:17">
      <c r="D965" s="46"/>
      <c r="Q965" s="28"/>
    </row>
    <row r="966" spans="4:17">
      <c r="D966" s="46"/>
      <c r="Q966" s="28"/>
    </row>
    <row r="967" spans="4:17">
      <c r="D967" s="46"/>
      <c r="Q967" s="28"/>
    </row>
    <row r="968" spans="4:17">
      <c r="D968" s="46"/>
      <c r="Q968" s="28"/>
    </row>
    <row r="969" spans="4:17">
      <c r="D969" s="46"/>
      <c r="Q969" s="28"/>
    </row>
    <row r="970" spans="4:17">
      <c r="D970" s="46"/>
      <c r="Q970" s="28"/>
    </row>
    <row r="971" spans="4:17">
      <c r="D971" s="46"/>
      <c r="Q971" s="28"/>
    </row>
    <row r="972" spans="4:17">
      <c r="D972" s="46"/>
      <c r="Q972" s="28"/>
    </row>
    <row r="973" spans="4:17">
      <c r="D973" s="46"/>
      <c r="Q973" s="28"/>
    </row>
    <row r="974" spans="4:17">
      <c r="D974" s="46"/>
      <c r="Q974" s="28"/>
    </row>
    <row r="975" spans="4:17">
      <c r="D975" s="46"/>
      <c r="Q975" s="28"/>
    </row>
    <row r="976" spans="4:17">
      <c r="D976" s="46"/>
      <c r="Q976" s="28"/>
    </row>
    <row r="977" spans="4:17">
      <c r="D977" s="46"/>
      <c r="Q977" s="28"/>
    </row>
    <row r="978" spans="4:17">
      <c r="D978" s="46"/>
      <c r="Q978" s="28"/>
    </row>
    <row r="979" spans="4:17">
      <c r="D979" s="46"/>
      <c r="Q979" s="28"/>
    </row>
    <row r="980" spans="4:17">
      <c r="D980" s="46"/>
      <c r="Q980" s="28"/>
    </row>
    <row r="981" spans="4:17">
      <c r="D981" s="46"/>
      <c r="Q981" s="28"/>
    </row>
    <row r="982" spans="4:17">
      <c r="D982" s="46"/>
      <c r="Q982" s="28"/>
    </row>
    <row r="983" spans="4:17">
      <c r="D983" s="46"/>
      <c r="Q983" s="28"/>
    </row>
    <row r="984" spans="4:17">
      <c r="D984" s="46"/>
      <c r="Q984" s="28"/>
    </row>
    <row r="985" spans="4:17">
      <c r="D985" s="46"/>
      <c r="Q985" s="28"/>
    </row>
    <row r="986" spans="4:17">
      <c r="D986" s="46"/>
      <c r="Q986" s="28"/>
    </row>
    <row r="987" spans="4:17">
      <c r="D987" s="46"/>
      <c r="Q987" s="28"/>
    </row>
    <row r="988" spans="4:17">
      <c r="D988" s="46"/>
      <c r="Q988" s="28"/>
    </row>
    <row r="989" spans="4:17">
      <c r="D989" s="46"/>
      <c r="Q989" s="28"/>
    </row>
    <row r="990" spans="4:17">
      <c r="D990" s="46"/>
      <c r="Q990" s="28"/>
    </row>
    <row r="991" spans="4:17">
      <c r="D991" s="46"/>
      <c r="Q991" s="28"/>
    </row>
    <row r="992" spans="4:17">
      <c r="D992" s="46"/>
      <c r="Q992" s="28"/>
    </row>
    <row r="993" spans="4:17">
      <c r="D993" s="46"/>
      <c r="Q993" s="28"/>
    </row>
    <row r="994" spans="4:17">
      <c r="D994" s="46"/>
      <c r="Q994" s="28"/>
    </row>
    <row r="995" spans="4:17">
      <c r="D995" s="46"/>
      <c r="Q995" s="28"/>
    </row>
    <row r="996" spans="4:17">
      <c r="D996" s="46"/>
      <c r="Q996" s="28"/>
    </row>
    <row r="997" spans="4:17">
      <c r="D997" s="46"/>
      <c r="Q997" s="28"/>
    </row>
    <row r="998" spans="4:17">
      <c r="D998" s="46"/>
      <c r="Q998" s="28"/>
    </row>
    <row r="999" spans="4:17">
      <c r="D999" s="46"/>
      <c r="Q999" s="28"/>
    </row>
    <row r="1000" spans="4:17">
      <c r="D1000" s="46"/>
      <c r="Q1000" s="28"/>
    </row>
  </sheetData>
  <dataValidations count="1">
    <dataValidation type="custom" errorStyle="warning" allowBlank="1" showInputMessage="1" showErrorMessage="1" errorTitle="WARNING" error="Editing this cell may compromise the functionality of the cost tool." sqref="A1:XFD1048576" xr:uid="{D63AADC7-388D-4D47-BDEE-144B1D097A7E}">
      <formula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4DD0E1"/>
    <outlinePr summaryBelow="0" summaryRight="0"/>
  </sheetPr>
  <dimension ref="A1:E1019"/>
  <sheetViews>
    <sheetView tabSelected="1" workbookViewId="0">
      <selection activeCell="B19" sqref="B19"/>
    </sheetView>
  </sheetViews>
  <sheetFormatPr defaultColWidth="12.6640625" defaultRowHeight="15.75" customHeight="1"/>
  <cols>
    <col min="1" max="1" width="35.109375" customWidth="1"/>
    <col min="2" max="2" width="35.21875" customWidth="1"/>
  </cols>
  <sheetData>
    <row r="1" spans="1:5" ht="15.75" customHeight="1">
      <c r="A1" s="6" t="s">
        <v>21</v>
      </c>
      <c r="B1" s="7"/>
    </row>
    <row r="2" spans="1:5" ht="15.75" customHeight="1">
      <c r="A2" s="8" t="s">
        <v>22</v>
      </c>
      <c r="B2" s="9"/>
      <c r="C2" s="8"/>
    </row>
    <row r="3" spans="1:5" ht="15.75" customHeight="1">
      <c r="A3" s="102" t="s">
        <v>23</v>
      </c>
      <c r="B3" s="7" t="s">
        <v>223</v>
      </c>
      <c r="C3" s="11"/>
      <c r="D3" s="103" t="s">
        <v>854</v>
      </c>
    </row>
    <row r="4" spans="1:5" ht="15.75" customHeight="1">
      <c r="A4" s="10" t="s">
        <v>24</v>
      </c>
      <c r="B4" s="7"/>
      <c r="C4" s="11"/>
    </row>
    <row r="5" spans="1:5" ht="15.75" customHeight="1">
      <c r="A5" s="102" t="s">
        <v>25</v>
      </c>
      <c r="B5" s="7"/>
      <c r="C5" s="10"/>
    </row>
    <row r="6" spans="1:5" ht="15.75" customHeight="1">
      <c r="A6" s="10" t="s">
        <v>26</v>
      </c>
      <c r="B6" s="7"/>
      <c r="C6" s="12"/>
      <c r="E6" s="1"/>
    </row>
    <row r="7" spans="1:5" ht="15.75" customHeight="1">
      <c r="A7" s="10" t="s">
        <v>27</v>
      </c>
      <c r="B7" s="7"/>
      <c r="C7" s="12"/>
    </row>
    <row r="8" spans="1:5" ht="15.75" customHeight="1">
      <c r="A8" s="10" t="s">
        <v>28</v>
      </c>
      <c r="B8" s="7"/>
    </row>
    <row r="9" spans="1:5" ht="15.75" customHeight="1">
      <c r="A9" s="10" t="s">
        <v>29</v>
      </c>
      <c r="B9" s="7"/>
    </row>
    <row r="10" spans="1:5" ht="15.75" customHeight="1">
      <c r="A10" s="10" t="s">
        <v>861</v>
      </c>
      <c r="B10" s="13">
        <f>B7*B8*B9/60</f>
        <v>0</v>
      </c>
    </row>
    <row r="11" spans="1:5" ht="15.75" customHeight="1">
      <c r="A11" s="10" t="s">
        <v>859</v>
      </c>
      <c r="B11" s="7"/>
    </row>
    <row r="12" spans="1:5" ht="15.75" customHeight="1">
      <c r="A12" s="10" t="s">
        <v>30</v>
      </c>
      <c r="B12" s="7"/>
      <c r="D12" s="103" t="s">
        <v>854</v>
      </c>
    </row>
    <row r="13" spans="1:5" ht="15.75" customHeight="1">
      <c r="A13" s="10" t="s">
        <v>31</v>
      </c>
      <c r="B13" s="7"/>
      <c r="C13" s="12"/>
      <c r="D13" s="103" t="s">
        <v>854</v>
      </c>
    </row>
    <row r="14" spans="1:5" ht="15.75" customHeight="1">
      <c r="A14" s="10" t="s">
        <v>32</v>
      </c>
      <c r="B14" s="7"/>
      <c r="C14" s="11"/>
      <c r="D14" s="103" t="s">
        <v>854</v>
      </c>
    </row>
    <row r="15" spans="1:5" ht="15.75" customHeight="1">
      <c r="A15" s="10" t="s">
        <v>33</v>
      </c>
      <c r="B15" s="7"/>
      <c r="C15" s="11"/>
      <c r="D15" s="103" t="s">
        <v>854</v>
      </c>
    </row>
    <row r="16" spans="1:5" ht="15.75" customHeight="1">
      <c r="A16" s="14" t="s">
        <v>34</v>
      </c>
      <c r="B16" s="7"/>
      <c r="C16" s="12"/>
      <c r="D16" s="103" t="s">
        <v>854</v>
      </c>
    </row>
    <row r="17" spans="1:4" ht="15.75" customHeight="1">
      <c r="A17" s="14" t="s">
        <v>35</v>
      </c>
      <c r="B17" s="110"/>
      <c r="C17" s="11"/>
    </row>
    <row r="18" spans="1:4" ht="15.75" customHeight="1">
      <c r="A18" s="8" t="s">
        <v>36</v>
      </c>
      <c r="B18" s="9"/>
      <c r="C18" s="8"/>
    </row>
    <row r="19" spans="1:4" ht="15.75" customHeight="1">
      <c r="A19" s="14" t="s">
        <v>37</v>
      </c>
      <c r="B19" s="15"/>
    </row>
    <row r="20" spans="1:4" ht="15.75" customHeight="1">
      <c r="A20" s="8" t="s">
        <v>38</v>
      </c>
      <c r="B20" s="9"/>
      <c r="C20" s="8"/>
    </row>
    <row r="21" spans="1:4" ht="15.75" customHeight="1">
      <c r="A21" s="14" t="s">
        <v>39</v>
      </c>
      <c r="B21" s="7"/>
      <c r="C21" s="11"/>
    </row>
    <row r="22" spans="1:4" ht="15.75" customHeight="1">
      <c r="A22" s="14" t="s">
        <v>40</v>
      </c>
      <c r="B22" s="7"/>
      <c r="C22" s="11"/>
    </row>
    <row r="23" spans="1:4" ht="15.75" customHeight="1">
      <c r="A23" s="14" t="s">
        <v>41</v>
      </c>
      <c r="B23" s="16" t="s">
        <v>42</v>
      </c>
      <c r="D23" s="103" t="s">
        <v>854</v>
      </c>
    </row>
    <row r="24" spans="1:4" ht="15.75" customHeight="1">
      <c r="A24" s="14" t="s">
        <v>864</v>
      </c>
      <c r="B24" s="17"/>
    </row>
    <row r="25" spans="1:4" ht="13.2">
      <c r="A25" s="109" t="s">
        <v>43</v>
      </c>
      <c r="B25" s="16"/>
      <c r="C25" s="1" t="str" cm="1">
        <f t="array" ref="C25">IFERROR(IF(B25=TRUE,_xlfn._xlws.FILTER('Effect Sizes'!C:C,('Effect Sizes'!B:B='1 Implementation Details'!$B$23)*('Effect Sizes'!A:A='1 Implementation Details'!$A25),""),""),"ERROR")</f>
        <v/>
      </c>
      <c r="D25" s="103" t="s">
        <v>854</v>
      </c>
    </row>
    <row r="26" spans="1:4" ht="13.2">
      <c r="A26" s="1">
        <v>1</v>
      </c>
      <c r="B26" s="16"/>
      <c r="C26" s="1" t="str" cm="1">
        <f t="array" ref="C26">IFERROR(IF(B26=TRUE,_xlfn._xlws.FILTER('Effect Sizes'!C:C,('Effect Sizes'!B:B='1 Implementation Details'!$B$23)*('Effect Sizes'!A:A='1 Implementation Details'!$A26),""),""),"ERROR")</f>
        <v/>
      </c>
      <c r="D26" s="103" t="s">
        <v>854</v>
      </c>
    </row>
    <row r="27" spans="1:4" ht="13.2">
      <c r="A27" s="1">
        <v>2</v>
      </c>
      <c r="B27" s="16"/>
      <c r="C27" s="1" t="str" cm="1">
        <f t="array" ref="C27">IFERROR(IF(B27=TRUE,_xlfn._xlws.FILTER('Effect Sizes'!C:C,('Effect Sizes'!B:B='1 Implementation Details'!$B$23)*('Effect Sizes'!A:A='1 Implementation Details'!$A27),""),""),"ERROR")</f>
        <v/>
      </c>
      <c r="D27" s="103" t="s">
        <v>854</v>
      </c>
    </row>
    <row r="28" spans="1:4" ht="13.2">
      <c r="A28" s="1">
        <v>3</v>
      </c>
      <c r="B28" s="16"/>
      <c r="C28" s="1" t="str" cm="1">
        <f t="array" ref="C28">IFERROR(IF(B28=TRUE,_xlfn._xlws.FILTER('Effect Sizes'!C:C,('Effect Sizes'!B:B='1 Implementation Details'!$B$23)*('Effect Sizes'!A:A='1 Implementation Details'!$A28),""),""),"ERROR")</f>
        <v/>
      </c>
      <c r="D28" s="103" t="s">
        <v>854</v>
      </c>
    </row>
    <row r="29" spans="1:4" ht="13.2">
      <c r="A29" s="1">
        <v>4</v>
      </c>
      <c r="B29" s="16"/>
      <c r="C29" s="1" t="str" cm="1">
        <f t="array" ref="C29">IFERROR(IF(B29=TRUE,_xlfn._xlws.FILTER('Effect Sizes'!C:C,('Effect Sizes'!B:B='1 Implementation Details'!$B$23)*('Effect Sizes'!A:A='1 Implementation Details'!$A29),""),""),"ERROR")</f>
        <v/>
      </c>
      <c r="D29" s="103" t="s">
        <v>854</v>
      </c>
    </row>
    <row r="30" spans="1:4" ht="13.2">
      <c r="A30" s="1">
        <v>5</v>
      </c>
      <c r="B30" s="16"/>
      <c r="C30" s="1" t="str" cm="1">
        <f t="array" ref="C30">IFERROR(IF(B30=TRUE,_xlfn._xlws.FILTER('Effect Sizes'!C:C,('Effect Sizes'!B:B='1 Implementation Details'!$B$23)*('Effect Sizes'!A:A='1 Implementation Details'!$A30),""),""),"ERROR")</f>
        <v/>
      </c>
      <c r="D30" s="103" t="s">
        <v>854</v>
      </c>
    </row>
    <row r="31" spans="1:4" ht="13.2">
      <c r="A31" s="1">
        <v>6</v>
      </c>
      <c r="B31" s="16"/>
      <c r="C31" s="1" t="str" cm="1">
        <f t="array" ref="C31">IFERROR(IF(B31=TRUE,_xlfn._xlws.FILTER('Effect Sizes'!C:C,('Effect Sizes'!B:B='1 Implementation Details'!$B$23)*('Effect Sizes'!A:A='1 Implementation Details'!$A31),""),""),"ERROR")</f>
        <v/>
      </c>
      <c r="D31" s="103" t="s">
        <v>854</v>
      </c>
    </row>
    <row r="32" spans="1:4" ht="13.2">
      <c r="A32" s="1">
        <v>7</v>
      </c>
      <c r="B32" s="16"/>
      <c r="C32" s="1" t="str" cm="1">
        <f t="array" ref="C32">IFERROR(IF(B32=TRUE,_xlfn._xlws.FILTER('Effect Sizes'!C:C,('Effect Sizes'!B:B='1 Implementation Details'!$B$23)*('Effect Sizes'!A:A='1 Implementation Details'!$A32),""),""),"ERROR")</f>
        <v/>
      </c>
      <c r="D32" s="103" t="s">
        <v>854</v>
      </c>
    </row>
    <row r="33" spans="1:4" ht="13.2">
      <c r="A33" s="1">
        <v>8</v>
      </c>
      <c r="B33" s="16"/>
      <c r="C33" s="1" t="str" cm="1">
        <f t="array" ref="C33">IFERROR(IF(B33=TRUE,_xlfn._xlws.FILTER('Effect Sizes'!C:C,('Effect Sizes'!B:B='1 Implementation Details'!$B$23)*('Effect Sizes'!A:A='1 Implementation Details'!$A33),""),""),"ERROR")</f>
        <v/>
      </c>
      <c r="D33" s="103" t="s">
        <v>854</v>
      </c>
    </row>
    <row r="34" spans="1:4" ht="13.2">
      <c r="A34" s="1">
        <v>9</v>
      </c>
      <c r="B34" s="16"/>
      <c r="C34" s="1" t="str" cm="1">
        <f t="array" ref="C34">IFERROR(IF(B34=TRUE,_xlfn._xlws.FILTER('Effect Sizes'!C:C,('Effect Sizes'!B:B='1 Implementation Details'!$B$23)*('Effect Sizes'!A:A='1 Implementation Details'!$A34),""),""),"ERROR")</f>
        <v/>
      </c>
      <c r="D34" s="103" t="s">
        <v>854</v>
      </c>
    </row>
    <row r="35" spans="1:4" ht="13.2">
      <c r="A35" s="1">
        <v>10</v>
      </c>
      <c r="B35" s="16"/>
      <c r="C35" s="1" t="str" cm="1">
        <f t="array" ref="C35">IFERROR(IF(B35=TRUE,_xlfn._xlws.FILTER('Effect Sizes'!C:C,('Effect Sizes'!B:B='1 Implementation Details'!$B$23)*('Effect Sizes'!A:A='1 Implementation Details'!$A35),""),""),"ERROR")</f>
        <v/>
      </c>
      <c r="D35" s="103" t="s">
        <v>854</v>
      </c>
    </row>
    <row r="36" spans="1:4" ht="13.2">
      <c r="A36" s="1">
        <v>11</v>
      </c>
      <c r="B36" s="16"/>
      <c r="C36" s="1" t="str" cm="1">
        <f t="array" ref="C36">IFERROR(IF(B36=TRUE,_xlfn._xlws.FILTER('Effect Sizes'!C:C,('Effect Sizes'!B:B='1 Implementation Details'!$B$23)*('Effect Sizes'!A:A='1 Implementation Details'!$A36),""),""),"ERROR")</f>
        <v/>
      </c>
      <c r="D36" s="103" t="s">
        <v>854</v>
      </c>
    </row>
    <row r="37" spans="1:4" ht="13.2">
      <c r="A37" s="1">
        <v>12</v>
      </c>
      <c r="B37" s="16"/>
      <c r="C37" s="1" t="str" cm="1">
        <f t="array" ref="C37">IFERROR(IF(B37=TRUE,_xlfn._xlws.FILTER('Effect Sizes'!C:C,('Effect Sizes'!B:B='1 Implementation Details'!$B$23)*('Effect Sizes'!A:A='1 Implementation Details'!$A37),""),""),"ERROR")</f>
        <v/>
      </c>
      <c r="D37" s="103" t="s">
        <v>854</v>
      </c>
    </row>
    <row r="38" spans="1:4" ht="13.8">
      <c r="A38" s="8" t="s">
        <v>44</v>
      </c>
      <c r="B38" s="9" t="s">
        <v>45</v>
      </c>
      <c r="C38" s="8"/>
    </row>
    <row r="39" spans="1:4" ht="13.2">
      <c r="A39" s="1" t="s">
        <v>46</v>
      </c>
      <c r="B39" s="18"/>
    </row>
    <row r="40" spans="1:4" ht="13.2">
      <c r="A40" s="1" t="s">
        <v>47</v>
      </c>
      <c r="B40" s="18"/>
    </row>
    <row r="41" spans="1:4" ht="13.2">
      <c r="A41" s="1" t="s">
        <v>48</v>
      </c>
      <c r="B41" s="18"/>
    </row>
    <row r="42" spans="1:4" ht="13.2">
      <c r="B42" s="19"/>
    </row>
    <row r="43" spans="1:4" ht="13.2">
      <c r="B43" s="17"/>
    </row>
    <row r="44" spans="1:4" ht="13.2">
      <c r="B44" s="17"/>
    </row>
    <row r="45" spans="1:4" ht="13.2">
      <c r="B45" s="17"/>
    </row>
    <row r="46" spans="1:4" ht="13.2">
      <c r="B46" s="17"/>
    </row>
    <row r="47" spans="1:4" ht="13.2">
      <c r="B47" s="17"/>
    </row>
    <row r="48" spans="1:4" ht="13.2">
      <c r="B48" s="17"/>
    </row>
    <row r="49" spans="2:2" ht="13.2">
      <c r="B49" s="17"/>
    </row>
    <row r="50" spans="2:2" ht="13.2">
      <c r="B50" s="17"/>
    </row>
    <row r="51" spans="2:2" ht="13.2">
      <c r="B51" s="17"/>
    </row>
    <row r="52" spans="2:2" ht="13.2">
      <c r="B52" s="17"/>
    </row>
    <row r="53" spans="2:2" ht="13.2">
      <c r="B53" s="17"/>
    </row>
    <row r="54" spans="2:2" ht="13.2">
      <c r="B54" s="17"/>
    </row>
    <row r="55" spans="2:2" ht="13.2">
      <c r="B55" s="17"/>
    </row>
    <row r="56" spans="2:2" ht="13.2">
      <c r="B56" s="17"/>
    </row>
    <row r="57" spans="2:2" ht="13.2">
      <c r="B57" s="17"/>
    </row>
    <row r="58" spans="2:2" ht="13.2">
      <c r="B58" s="17"/>
    </row>
    <row r="59" spans="2:2" ht="13.2">
      <c r="B59" s="17"/>
    </row>
    <row r="60" spans="2:2" ht="13.2">
      <c r="B60" s="17"/>
    </row>
    <row r="61" spans="2:2" ht="13.2">
      <c r="B61" s="17"/>
    </row>
    <row r="62" spans="2:2" ht="13.2">
      <c r="B62" s="17"/>
    </row>
    <row r="63" spans="2:2" ht="13.2">
      <c r="B63" s="17"/>
    </row>
    <row r="64" spans="2:2" ht="13.2">
      <c r="B64" s="17"/>
    </row>
    <row r="65" spans="2:2" ht="13.2">
      <c r="B65" s="17"/>
    </row>
    <row r="66" spans="2:2" ht="13.2">
      <c r="B66" s="17"/>
    </row>
    <row r="67" spans="2:2" ht="13.2">
      <c r="B67" s="17"/>
    </row>
    <row r="68" spans="2:2" ht="13.2">
      <c r="B68" s="17"/>
    </row>
    <row r="69" spans="2:2" ht="13.2">
      <c r="B69" s="17"/>
    </row>
    <row r="70" spans="2:2" ht="13.2">
      <c r="B70" s="17"/>
    </row>
    <row r="71" spans="2:2" ht="13.2">
      <c r="B71" s="17"/>
    </row>
    <row r="72" spans="2:2" ht="13.2">
      <c r="B72" s="17"/>
    </row>
    <row r="73" spans="2:2" ht="13.2">
      <c r="B73" s="17"/>
    </row>
    <row r="74" spans="2:2" ht="13.2">
      <c r="B74" s="17"/>
    </row>
    <row r="75" spans="2:2" ht="13.2">
      <c r="B75" s="17"/>
    </row>
    <row r="76" spans="2:2" ht="13.2">
      <c r="B76" s="17"/>
    </row>
    <row r="77" spans="2:2" ht="13.2">
      <c r="B77" s="17"/>
    </row>
    <row r="78" spans="2:2" ht="13.2">
      <c r="B78" s="17"/>
    </row>
    <row r="79" spans="2:2" ht="13.2">
      <c r="B79" s="17"/>
    </row>
    <row r="80" spans="2:2" ht="13.2">
      <c r="B80" s="17"/>
    </row>
    <row r="81" spans="2:2" ht="13.2">
      <c r="B81" s="17"/>
    </row>
    <row r="82" spans="2:2" ht="13.2">
      <c r="B82" s="17"/>
    </row>
    <row r="83" spans="2:2" ht="13.2">
      <c r="B83" s="17"/>
    </row>
    <row r="84" spans="2:2" ht="13.2">
      <c r="B84" s="17"/>
    </row>
    <row r="85" spans="2:2" ht="13.2">
      <c r="B85" s="17"/>
    </row>
    <row r="86" spans="2:2" ht="13.2">
      <c r="B86" s="17"/>
    </row>
    <row r="87" spans="2:2" ht="13.2">
      <c r="B87" s="17"/>
    </row>
    <row r="88" spans="2:2" ht="13.2">
      <c r="B88" s="17"/>
    </row>
    <row r="89" spans="2:2" ht="13.2">
      <c r="B89" s="17"/>
    </row>
    <row r="90" spans="2:2" ht="13.2">
      <c r="B90" s="17"/>
    </row>
    <row r="91" spans="2:2" ht="13.2">
      <c r="B91" s="17"/>
    </row>
    <row r="92" spans="2:2" ht="13.2">
      <c r="B92" s="17"/>
    </row>
    <row r="93" spans="2:2" ht="13.2">
      <c r="B93" s="17"/>
    </row>
    <row r="94" spans="2:2" ht="13.2">
      <c r="B94" s="17"/>
    </row>
    <row r="95" spans="2:2" ht="13.2">
      <c r="B95" s="17"/>
    </row>
    <row r="96" spans="2:2" ht="13.2">
      <c r="B96" s="17"/>
    </row>
    <row r="97" spans="2:2" ht="13.2">
      <c r="B97" s="17"/>
    </row>
    <row r="98" spans="2:2" ht="13.2">
      <c r="B98" s="17"/>
    </row>
    <row r="99" spans="2:2" ht="13.2">
      <c r="B99" s="17"/>
    </row>
    <row r="100" spans="2:2" ht="13.2">
      <c r="B100" s="17"/>
    </row>
    <row r="101" spans="2:2" ht="13.2">
      <c r="B101" s="17"/>
    </row>
    <row r="102" spans="2:2" ht="13.2">
      <c r="B102" s="17"/>
    </row>
    <row r="103" spans="2:2" ht="13.2">
      <c r="B103" s="17"/>
    </row>
    <row r="104" spans="2:2" ht="13.2">
      <c r="B104" s="17"/>
    </row>
    <row r="105" spans="2:2" ht="13.2">
      <c r="B105" s="17"/>
    </row>
    <row r="106" spans="2:2" ht="13.2">
      <c r="B106" s="17"/>
    </row>
    <row r="107" spans="2:2" ht="13.2">
      <c r="B107" s="17"/>
    </row>
    <row r="108" spans="2:2" ht="13.2">
      <c r="B108" s="17"/>
    </row>
    <row r="109" spans="2:2" ht="13.2">
      <c r="B109" s="17"/>
    </row>
    <row r="110" spans="2:2" ht="13.2">
      <c r="B110" s="17"/>
    </row>
    <row r="111" spans="2:2" ht="13.2">
      <c r="B111" s="17"/>
    </row>
    <row r="112" spans="2:2" ht="13.2">
      <c r="B112" s="17"/>
    </row>
    <row r="113" spans="2:2" ht="13.2">
      <c r="B113" s="17"/>
    </row>
    <row r="114" spans="2:2" ht="13.2">
      <c r="B114" s="17"/>
    </row>
    <row r="115" spans="2:2" ht="13.2">
      <c r="B115" s="17"/>
    </row>
    <row r="116" spans="2:2" ht="13.2">
      <c r="B116" s="17"/>
    </row>
    <row r="117" spans="2:2" ht="13.2">
      <c r="B117" s="17"/>
    </row>
    <row r="118" spans="2:2" ht="13.2">
      <c r="B118" s="17"/>
    </row>
    <row r="119" spans="2:2" ht="13.2">
      <c r="B119" s="17"/>
    </row>
    <row r="120" spans="2:2" ht="13.2">
      <c r="B120" s="17"/>
    </row>
    <row r="121" spans="2:2" ht="13.2">
      <c r="B121" s="17"/>
    </row>
    <row r="122" spans="2:2" ht="13.2">
      <c r="B122" s="17"/>
    </row>
    <row r="123" spans="2:2" ht="13.2">
      <c r="B123" s="17"/>
    </row>
    <row r="124" spans="2:2" ht="13.2">
      <c r="B124" s="17"/>
    </row>
    <row r="125" spans="2:2" ht="13.2">
      <c r="B125" s="17"/>
    </row>
    <row r="126" spans="2:2" ht="13.2">
      <c r="B126" s="17"/>
    </row>
    <row r="127" spans="2:2" ht="13.2">
      <c r="B127" s="17"/>
    </row>
    <row r="128" spans="2:2" ht="13.2">
      <c r="B128" s="17"/>
    </row>
    <row r="129" spans="2:2" ht="13.2">
      <c r="B129" s="17"/>
    </row>
    <row r="130" spans="2:2" ht="13.2">
      <c r="B130" s="17"/>
    </row>
    <row r="131" spans="2:2" ht="13.2">
      <c r="B131" s="17"/>
    </row>
    <row r="132" spans="2:2" ht="13.2">
      <c r="B132" s="17"/>
    </row>
    <row r="133" spans="2:2" ht="13.2">
      <c r="B133" s="17"/>
    </row>
    <row r="134" spans="2:2" ht="13.2">
      <c r="B134" s="17"/>
    </row>
    <row r="135" spans="2:2" ht="13.2">
      <c r="B135" s="17"/>
    </row>
    <row r="136" spans="2:2" ht="13.2">
      <c r="B136" s="17"/>
    </row>
    <row r="137" spans="2:2" ht="13.2">
      <c r="B137" s="17"/>
    </row>
    <row r="138" spans="2:2" ht="13.2">
      <c r="B138" s="17"/>
    </row>
    <row r="139" spans="2:2" ht="13.2">
      <c r="B139" s="17"/>
    </row>
    <row r="140" spans="2:2" ht="13.2">
      <c r="B140" s="17"/>
    </row>
    <row r="141" spans="2:2" ht="13.2">
      <c r="B141" s="17"/>
    </row>
    <row r="142" spans="2:2" ht="13.2">
      <c r="B142" s="17"/>
    </row>
    <row r="143" spans="2:2" ht="13.2">
      <c r="B143" s="17"/>
    </row>
    <row r="144" spans="2:2" ht="13.2">
      <c r="B144" s="17"/>
    </row>
    <row r="145" spans="2:2" ht="13.2">
      <c r="B145" s="17"/>
    </row>
    <row r="146" spans="2:2" ht="13.2">
      <c r="B146" s="17"/>
    </row>
    <row r="147" spans="2:2" ht="13.2">
      <c r="B147" s="17"/>
    </row>
    <row r="148" spans="2:2" ht="13.2">
      <c r="B148" s="17"/>
    </row>
    <row r="149" spans="2:2" ht="13.2">
      <c r="B149" s="17"/>
    </row>
    <row r="150" spans="2:2" ht="13.2">
      <c r="B150" s="17"/>
    </row>
    <row r="151" spans="2:2" ht="13.2">
      <c r="B151" s="17"/>
    </row>
    <row r="152" spans="2:2" ht="13.2">
      <c r="B152" s="17"/>
    </row>
    <row r="153" spans="2:2" ht="13.2">
      <c r="B153" s="17"/>
    </row>
    <row r="154" spans="2:2" ht="13.2">
      <c r="B154" s="17"/>
    </row>
    <row r="155" spans="2:2" ht="13.2">
      <c r="B155" s="17"/>
    </row>
    <row r="156" spans="2:2" ht="13.2">
      <c r="B156" s="17"/>
    </row>
    <row r="157" spans="2:2" ht="13.2">
      <c r="B157" s="17"/>
    </row>
    <row r="158" spans="2:2" ht="13.2">
      <c r="B158" s="17"/>
    </row>
    <row r="159" spans="2:2" ht="13.2">
      <c r="B159" s="17"/>
    </row>
    <row r="160" spans="2:2" ht="13.2">
      <c r="B160" s="17"/>
    </row>
    <row r="161" spans="2:2" ht="13.2">
      <c r="B161" s="17"/>
    </row>
    <row r="162" spans="2:2" ht="13.2">
      <c r="B162" s="17"/>
    </row>
    <row r="163" spans="2:2" ht="13.2">
      <c r="B163" s="17"/>
    </row>
    <row r="164" spans="2:2" ht="13.2">
      <c r="B164" s="17"/>
    </row>
    <row r="165" spans="2:2" ht="13.2">
      <c r="B165" s="17"/>
    </row>
    <row r="166" spans="2:2" ht="13.2">
      <c r="B166" s="17"/>
    </row>
    <row r="167" spans="2:2" ht="13.2">
      <c r="B167" s="17"/>
    </row>
    <row r="168" spans="2:2" ht="13.2">
      <c r="B168" s="17"/>
    </row>
    <row r="169" spans="2:2" ht="13.2">
      <c r="B169" s="17"/>
    </row>
    <row r="170" spans="2:2" ht="13.2">
      <c r="B170" s="17"/>
    </row>
    <row r="171" spans="2:2" ht="13.2">
      <c r="B171" s="17"/>
    </row>
    <row r="172" spans="2:2" ht="13.2">
      <c r="B172" s="17"/>
    </row>
    <row r="173" spans="2:2" ht="13.2">
      <c r="B173" s="17"/>
    </row>
    <row r="174" spans="2:2" ht="13.2">
      <c r="B174" s="17"/>
    </row>
    <row r="175" spans="2:2" ht="13.2">
      <c r="B175" s="17"/>
    </row>
    <row r="176" spans="2:2" ht="13.2">
      <c r="B176" s="17"/>
    </row>
    <row r="177" spans="2:2" ht="13.2">
      <c r="B177" s="17"/>
    </row>
    <row r="178" spans="2:2" ht="13.2">
      <c r="B178" s="17"/>
    </row>
    <row r="179" spans="2:2" ht="13.2">
      <c r="B179" s="17"/>
    </row>
    <row r="180" spans="2:2" ht="13.2">
      <c r="B180" s="17"/>
    </row>
    <row r="181" spans="2:2" ht="13.2">
      <c r="B181" s="17"/>
    </row>
    <row r="182" spans="2:2" ht="13.2">
      <c r="B182" s="17"/>
    </row>
    <row r="183" spans="2:2" ht="13.2">
      <c r="B183" s="17"/>
    </row>
    <row r="184" spans="2:2" ht="13.2">
      <c r="B184" s="17"/>
    </row>
    <row r="185" spans="2:2" ht="13.2">
      <c r="B185" s="17"/>
    </row>
    <row r="186" spans="2:2" ht="13.2">
      <c r="B186" s="17"/>
    </row>
    <row r="187" spans="2:2" ht="13.2">
      <c r="B187" s="17"/>
    </row>
    <row r="188" spans="2:2" ht="13.2">
      <c r="B188" s="17"/>
    </row>
    <row r="189" spans="2:2" ht="13.2">
      <c r="B189" s="17"/>
    </row>
    <row r="190" spans="2:2" ht="13.2">
      <c r="B190" s="17"/>
    </row>
    <row r="191" spans="2:2" ht="13.2">
      <c r="B191" s="17"/>
    </row>
    <row r="192" spans="2:2" ht="13.2">
      <c r="B192" s="17"/>
    </row>
    <row r="193" spans="2:2" ht="13.2">
      <c r="B193" s="17"/>
    </row>
    <row r="194" spans="2:2" ht="13.2">
      <c r="B194" s="17"/>
    </row>
    <row r="195" spans="2:2" ht="13.2">
      <c r="B195" s="17"/>
    </row>
    <row r="196" spans="2:2" ht="13.2">
      <c r="B196" s="17"/>
    </row>
    <row r="197" spans="2:2" ht="13.2">
      <c r="B197" s="17"/>
    </row>
    <row r="198" spans="2:2" ht="13.2">
      <c r="B198" s="17"/>
    </row>
    <row r="199" spans="2:2" ht="13.2">
      <c r="B199" s="17"/>
    </row>
    <row r="200" spans="2:2" ht="13.2">
      <c r="B200" s="17"/>
    </row>
    <row r="201" spans="2:2" ht="13.2">
      <c r="B201" s="17"/>
    </row>
    <row r="202" spans="2:2" ht="13.2">
      <c r="B202" s="17"/>
    </row>
    <row r="203" spans="2:2" ht="13.2">
      <c r="B203" s="17"/>
    </row>
    <row r="204" spans="2:2" ht="13.2">
      <c r="B204" s="17"/>
    </row>
    <row r="205" spans="2:2" ht="13.2">
      <c r="B205" s="17"/>
    </row>
    <row r="206" spans="2:2" ht="13.2">
      <c r="B206" s="17"/>
    </row>
    <row r="207" spans="2:2" ht="13.2">
      <c r="B207" s="17"/>
    </row>
    <row r="208" spans="2:2" ht="13.2">
      <c r="B208" s="17"/>
    </row>
    <row r="209" spans="2:2" ht="13.2">
      <c r="B209" s="17"/>
    </row>
    <row r="210" spans="2:2" ht="13.2">
      <c r="B210" s="17"/>
    </row>
    <row r="211" spans="2:2" ht="13.2">
      <c r="B211" s="17"/>
    </row>
    <row r="212" spans="2:2" ht="13.2">
      <c r="B212" s="17"/>
    </row>
    <row r="213" spans="2:2" ht="13.2">
      <c r="B213" s="17"/>
    </row>
    <row r="214" spans="2:2" ht="13.2">
      <c r="B214" s="17"/>
    </row>
    <row r="215" spans="2:2" ht="13.2">
      <c r="B215" s="17"/>
    </row>
    <row r="216" spans="2:2" ht="13.2">
      <c r="B216" s="17"/>
    </row>
    <row r="217" spans="2:2" ht="13.2">
      <c r="B217" s="17"/>
    </row>
    <row r="218" spans="2:2" ht="13.2">
      <c r="B218" s="17"/>
    </row>
    <row r="219" spans="2:2" ht="13.2">
      <c r="B219" s="17"/>
    </row>
    <row r="220" spans="2:2" ht="13.2">
      <c r="B220" s="17"/>
    </row>
    <row r="221" spans="2:2" ht="13.2">
      <c r="B221" s="17"/>
    </row>
    <row r="222" spans="2:2" ht="13.2">
      <c r="B222" s="17"/>
    </row>
    <row r="223" spans="2:2" ht="13.2">
      <c r="B223" s="17"/>
    </row>
    <row r="224" spans="2:2" ht="13.2">
      <c r="B224" s="17"/>
    </row>
    <row r="225" spans="2:2" ht="13.2">
      <c r="B225" s="17"/>
    </row>
    <row r="226" spans="2:2" ht="13.2">
      <c r="B226" s="17"/>
    </row>
    <row r="227" spans="2:2" ht="13.2">
      <c r="B227" s="17"/>
    </row>
    <row r="228" spans="2:2" ht="13.2">
      <c r="B228" s="17"/>
    </row>
    <row r="229" spans="2:2" ht="13.2">
      <c r="B229" s="17"/>
    </row>
    <row r="230" spans="2:2" ht="13.2">
      <c r="B230" s="17"/>
    </row>
    <row r="231" spans="2:2" ht="13.2">
      <c r="B231" s="17"/>
    </row>
    <row r="232" spans="2:2" ht="13.2">
      <c r="B232" s="17"/>
    </row>
    <row r="233" spans="2:2" ht="13.2">
      <c r="B233" s="17"/>
    </row>
    <row r="234" spans="2:2" ht="13.2">
      <c r="B234" s="17"/>
    </row>
    <row r="235" spans="2:2" ht="13.2">
      <c r="B235" s="17"/>
    </row>
    <row r="236" spans="2:2" ht="13.2">
      <c r="B236" s="17"/>
    </row>
    <row r="237" spans="2:2" ht="13.2">
      <c r="B237" s="17"/>
    </row>
    <row r="238" spans="2:2" ht="13.2">
      <c r="B238" s="17"/>
    </row>
    <row r="239" spans="2:2" ht="13.2">
      <c r="B239" s="17"/>
    </row>
    <row r="240" spans="2:2" ht="13.2">
      <c r="B240" s="17"/>
    </row>
    <row r="241" spans="2:2" ht="13.2">
      <c r="B241" s="17"/>
    </row>
    <row r="242" spans="2:2" ht="13.2">
      <c r="B242" s="17"/>
    </row>
    <row r="243" spans="2:2" ht="13.2">
      <c r="B243" s="17"/>
    </row>
    <row r="244" spans="2:2" ht="13.2">
      <c r="B244" s="17"/>
    </row>
    <row r="245" spans="2:2" ht="13.2">
      <c r="B245" s="17"/>
    </row>
    <row r="246" spans="2:2" ht="13.2">
      <c r="B246" s="17"/>
    </row>
    <row r="247" spans="2:2" ht="13.2">
      <c r="B247" s="17"/>
    </row>
    <row r="248" spans="2:2" ht="13.2">
      <c r="B248" s="17"/>
    </row>
    <row r="249" spans="2:2" ht="13.2">
      <c r="B249" s="17"/>
    </row>
    <row r="250" spans="2:2" ht="13.2">
      <c r="B250" s="17"/>
    </row>
    <row r="251" spans="2:2" ht="13.2">
      <c r="B251" s="17"/>
    </row>
    <row r="252" spans="2:2" ht="13.2">
      <c r="B252" s="17"/>
    </row>
    <row r="253" spans="2:2" ht="13.2">
      <c r="B253" s="17"/>
    </row>
    <row r="254" spans="2:2" ht="13.2">
      <c r="B254" s="17"/>
    </row>
    <row r="255" spans="2:2" ht="13.2">
      <c r="B255" s="17"/>
    </row>
    <row r="256" spans="2:2" ht="13.2">
      <c r="B256" s="17"/>
    </row>
    <row r="257" spans="2:2" ht="13.2">
      <c r="B257" s="17"/>
    </row>
    <row r="258" spans="2:2" ht="13.2">
      <c r="B258" s="17"/>
    </row>
    <row r="259" spans="2:2" ht="13.2">
      <c r="B259" s="17"/>
    </row>
    <row r="260" spans="2:2" ht="13.2">
      <c r="B260" s="17"/>
    </row>
    <row r="261" spans="2:2" ht="13.2">
      <c r="B261" s="17"/>
    </row>
    <row r="262" spans="2:2" ht="13.2">
      <c r="B262" s="17"/>
    </row>
    <row r="263" spans="2:2" ht="13.2">
      <c r="B263" s="17"/>
    </row>
    <row r="264" spans="2:2" ht="13.2">
      <c r="B264" s="17"/>
    </row>
    <row r="265" spans="2:2" ht="13.2">
      <c r="B265" s="17"/>
    </row>
    <row r="266" spans="2:2" ht="13.2">
      <c r="B266" s="17"/>
    </row>
    <row r="267" spans="2:2" ht="13.2">
      <c r="B267" s="17"/>
    </row>
    <row r="268" spans="2:2" ht="13.2">
      <c r="B268" s="17"/>
    </row>
    <row r="269" spans="2:2" ht="13.2">
      <c r="B269" s="17"/>
    </row>
    <row r="270" spans="2:2" ht="13.2">
      <c r="B270" s="17"/>
    </row>
    <row r="271" spans="2:2" ht="13.2">
      <c r="B271" s="17"/>
    </row>
    <row r="272" spans="2:2" ht="13.2">
      <c r="B272" s="17"/>
    </row>
    <row r="273" spans="2:2" ht="13.2">
      <c r="B273" s="17"/>
    </row>
    <row r="274" spans="2:2" ht="13.2">
      <c r="B274" s="17"/>
    </row>
    <row r="275" spans="2:2" ht="13.2">
      <c r="B275" s="17"/>
    </row>
    <row r="276" spans="2:2" ht="13.2">
      <c r="B276" s="17"/>
    </row>
    <row r="277" spans="2:2" ht="13.2">
      <c r="B277" s="17"/>
    </row>
    <row r="278" spans="2:2" ht="13.2">
      <c r="B278" s="17"/>
    </row>
    <row r="279" spans="2:2" ht="13.2">
      <c r="B279" s="17"/>
    </row>
    <row r="280" spans="2:2" ht="13.2">
      <c r="B280" s="17"/>
    </row>
    <row r="281" spans="2:2" ht="13.2">
      <c r="B281" s="17"/>
    </row>
    <row r="282" spans="2:2" ht="13.2">
      <c r="B282" s="17"/>
    </row>
    <row r="283" spans="2:2" ht="13.2">
      <c r="B283" s="17"/>
    </row>
    <row r="284" spans="2:2" ht="13.2">
      <c r="B284" s="17"/>
    </row>
    <row r="285" spans="2:2" ht="13.2">
      <c r="B285" s="17"/>
    </row>
    <row r="286" spans="2:2" ht="13.2">
      <c r="B286" s="17"/>
    </row>
    <row r="287" spans="2:2" ht="13.2">
      <c r="B287" s="17"/>
    </row>
    <row r="288" spans="2:2" ht="13.2">
      <c r="B288" s="17"/>
    </row>
    <row r="289" spans="2:2" ht="13.2">
      <c r="B289" s="17"/>
    </row>
    <row r="290" spans="2:2" ht="13.2">
      <c r="B290" s="17"/>
    </row>
    <row r="291" spans="2:2" ht="13.2">
      <c r="B291" s="17"/>
    </row>
    <row r="292" spans="2:2" ht="13.2">
      <c r="B292" s="17"/>
    </row>
    <row r="293" spans="2:2" ht="13.2">
      <c r="B293" s="17"/>
    </row>
    <row r="294" spans="2:2" ht="13.2">
      <c r="B294" s="17"/>
    </row>
    <row r="295" spans="2:2" ht="13.2">
      <c r="B295" s="17"/>
    </row>
    <row r="296" spans="2:2" ht="13.2">
      <c r="B296" s="17"/>
    </row>
    <row r="297" spans="2:2" ht="13.2">
      <c r="B297" s="17"/>
    </row>
    <row r="298" spans="2:2" ht="13.2">
      <c r="B298" s="17"/>
    </row>
    <row r="299" spans="2:2" ht="13.2">
      <c r="B299" s="17"/>
    </row>
    <row r="300" spans="2:2" ht="13.2">
      <c r="B300" s="17"/>
    </row>
    <row r="301" spans="2:2" ht="13.2">
      <c r="B301" s="17"/>
    </row>
    <row r="302" spans="2:2" ht="13.2">
      <c r="B302" s="17"/>
    </row>
    <row r="303" spans="2:2" ht="13.2">
      <c r="B303" s="17"/>
    </row>
    <row r="304" spans="2:2" ht="13.2">
      <c r="B304" s="17"/>
    </row>
    <row r="305" spans="2:2" ht="13.2">
      <c r="B305" s="17"/>
    </row>
    <row r="306" spans="2:2" ht="13.2">
      <c r="B306" s="17"/>
    </row>
    <row r="307" spans="2:2" ht="13.2">
      <c r="B307" s="17"/>
    </row>
    <row r="308" spans="2:2" ht="13.2">
      <c r="B308" s="17"/>
    </row>
    <row r="309" spans="2:2" ht="13.2">
      <c r="B309" s="17"/>
    </row>
    <row r="310" spans="2:2" ht="13.2">
      <c r="B310" s="17"/>
    </row>
    <row r="311" spans="2:2" ht="13.2">
      <c r="B311" s="17"/>
    </row>
    <row r="312" spans="2:2" ht="13.2">
      <c r="B312" s="17"/>
    </row>
    <row r="313" spans="2:2" ht="13.2">
      <c r="B313" s="17"/>
    </row>
    <row r="314" spans="2:2" ht="13.2">
      <c r="B314" s="17"/>
    </row>
    <row r="315" spans="2:2" ht="13.2">
      <c r="B315" s="17"/>
    </row>
    <row r="316" spans="2:2" ht="13.2">
      <c r="B316" s="17"/>
    </row>
    <row r="317" spans="2:2" ht="13.2">
      <c r="B317" s="17"/>
    </row>
    <row r="318" spans="2:2" ht="13.2">
      <c r="B318" s="17"/>
    </row>
    <row r="319" spans="2:2" ht="13.2">
      <c r="B319" s="17"/>
    </row>
    <row r="320" spans="2:2" ht="13.2">
      <c r="B320" s="17"/>
    </row>
    <row r="321" spans="2:2" ht="13.2">
      <c r="B321" s="17"/>
    </row>
    <row r="322" spans="2:2" ht="13.2">
      <c r="B322" s="17"/>
    </row>
    <row r="323" spans="2:2" ht="13.2">
      <c r="B323" s="17"/>
    </row>
    <row r="324" spans="2:2" ht="13.2">
      <c r="B324" s="17"/>
    </row>
    <row r="325" spans="2:2" ht="13.2">
      <c r="B325" s="17"/>
    </row>
    <row r="326" spans="2:2" ht="13.2">
      <c r="B326" s="17"/>
    </row>
    <row r="327" spans="2:2" ht="13.2">
      <c r="B327" s="17"/>
    </row>
    <row r="328" spans="2:2" ht="13.2">
      <c r="B328" s="17"/>
    </row>
    <row r="329" spans="2:2" ht="13.2">
      <c r="B329" s="17"/>
    </row>
    <row r="330" spans="2:2" ht="13.2">
      <c r="B330" s="17"/>
    </row>
    <row r="331" spans="2:2" ht="13.2">
      <c r="B331" s="17"/>
    </row>
    <row r="332" spans="2:2" ht="13.2">
      <c r="B332" s="17"/>
    </row>
    <row r="333" spans="2:2" ht="13.2">
      <c r="B333" s="17"/>
    </row>
    <row r="334" spans="2:2" ht="13.2">
      <c r="B334" s="17"/>
    </row>
    <row r="335" spans="2:2" ht="13.2">
      <c r="B335" s="17"/>
    </row>
    <row r="336" spans="2:2" ht="13.2">
      <c r="B336" s="17"/>
    </row>
    <row r="337" spans="2:2" ht="13.2">
      <c r="B337" s="17"/>
    </row>
    <row r="338" spans="2:2" ht="13.2">
      <c r="B338" s="17"/>
    </row>
    <row r="339" spans="2:2" ht="13.2">
      <c r="B339" s="17"/>
    </row>
    <row r="340" spans="2:2" ht="13.2">
      <c r="B340" s="17"/>
    </row>
    <row r="341" spans="2:2" ht="13.2">
      <c r="B341" s="17"/>
    </row>
    <row r="342" spans="2:2" ht="13.2">
      <c r="B342" s="17"/>
    </row>
    <row r="343" spans="2:2" ht="13.2">
      <c r="B343" s="17"/>
    </row>
    <row r="344" spans="2:2" ht="13.2">
      <c r="B344" s="17"/>
    </row>
    <row r="345" spans="2:2" ht="13.2">
      <c r="B345" s="17"/>
    </row>
    <row r="346" spans="2:2" ht="13.2">
      <c r="B346" s="17"/>
    </row>
    <row r="347" spans="2:2" ht="13.2">
      <c r="B347" s="17"/>
    </row>
    <row r="348" spans="2:2" ht="13.2">
      <c r="B348" s="17"/>
    </row>
    <row r="349" spans="2:2" ht="13.2">
      <c r="B349" s="17"/>
    </row>
    <row r="350" spans="2:2" ht="13.2">
      <c r="B350" s="17"/>
    </row>
    <row r="351" spans="2:2" ht="13.2">
      <c r="B351" s="17"/>
    </row>
    <row r="352" spans="2:2" ht="13.2">
      <c r="B352" s="17"/>
    </row>
    <row r="353" spans="2:2" ht="13.2">
      <c r="B353" s="17"/>
    </row>
    <row r="354" spans="2:2" ht="13.2">
      <c r="B354" s="17"/>
    </row>
    <row r="355" spans="2:2" ht="13.2">
      <c r="B355" s="17"/>
    </row>
    <row r="356" spans="2:2" ht="13.2">
      <c r="B356" s="17"/>
    </row>
    <row r="357" spans="2:2" ht="13.2">
      <c r="B357" s="17"/>
    </row>
    <row r="358" spans="2:2" ht="13.2">
      <c r="B358" s="17"/>
    </row>
    <row r="359" spans="2:2" ht="13.2">
      <c r="B359" s="17"/>
    </row>
    <row r="360" spans="2:2" ht="13.2">
      <c r="B360" s="17"/>
    </row>
    <row r="361" spans="2:2" ht="13.2">
      <c r="B361" s="17"/>
    </row>
    <row r="362" spans="2:2" ht="13.2">
      <c r="B362" s="17"/>
    </row>
    <row r="363" spans="2:2" ht="13.2">
      <c r="B363" s="17"/>
    </row>
    <row r="364" spans="2:2" ht="13.2">
      <c r="B364" s="17"/>
    </row>
    <row r="365" spans="2:2" ht="13.2">
      <c r="B365" s="17"/>
    </row>
    <row r="366" spans="2:2" ht="13.2">
      <c r="B366" s="17"/>
    </row>
    <row r="367" spans="2:2" ht="13.2">
      <c r="B367" s="17"/>
    </row>
    <row r="368" spans="2:2" ht="13.2">
      <c r="B368" s="17"/>
    </row>
    <row r="369" spans="2:2" ht="13.2">
      <c r="B369" s="17"/>
    </row>
    <row r="370" spans="2:2" ht="13.2">
      <c r="B370" s="17"/>
    </row>
    <row r="371" spans="2:2" ht="13.2">
      <c r="B371" s="17"/>
    </row>
    <row r="372" spans="2:2" ht="13.2">
      <c r="B372" s="17"/>
    </row>
    <row r="373" spans="2:2" ht="13.2">
      <c r="B373" s="17"/>
    </row>
    <row r="374" spans="2:2" ht="13.2">
      <c r="B374" s="17"/>
    </row>
    <row r="375" spans="2:2" ht="13.2">
      <c r="B375" s="17"/>
    </row>
    <row r="376" spans="2:2" ht="13.2">
      <c r="B376" s="17"/>
    </row>
    <row r="377" spans="2:2" ht="13.2">
      <c r="B377" s="17"/>
    </row>
    <row r="378" spans="2:2" ht="13.2">
      <c r="B378" s="17"/>
    </row>
    <row r="379" spans="2:2" ht="13.2">
      <c r="B379" s="17"/>
    </row>
    <row r="380" spans="2:2" ht="13.2">
      <c r="B380" s="17"/>
    </row>
    <row r="381" spans="2:2" ht="13.2">
      <c r="B381" s="17"/>
    </row>
    <row r="382" spans="2:2" ht="13.2">
      <c r="B382" s="17"/>
    </row>
    <row r="383" spans="2:2" ht="13.2">
      <c r="B383" s="17"/>
    </row>
    <row r="384" spans="2:2" ht="13.2">
      <c r="B384" s="17"/>
    </row>
    <row r="385" spans="2:2" ht="13.2">
      <c r="B385" s="17"/>
    </row>
    <row r="386" spans="2:2" ht="13.2">
      <c r="B386" s="17"/>
    </row>
    <row r="387" spans="2:2" ht="13.2">
      <c r="B387" s="17"/>
    </row>
    <row r="388" spans="2:2" ht="13.2">
      <c r="B388" s="17"/>
    </row>
    <row r="389" spans="2:2" ht="13.2">
      <c r="B389" s="17"/>
    </row>
    <row r="390" spans="2:2" ht="13.2">
      <c r="B390" s="17"/>
    </row>
    <row r="391" spans="2:2" ht="13.2">
      <c r="B391" s="17"/>
    </row>
    <row r="392" spans="2:2" ht="13.2">
      <c r="B392" s="17"/>
    </row>
    <row r="393" spans="2:2" ht="13.2">
      <c r="B393" s="17"/>
    </row>
    <row r="394" spans="2:2" ht="13.2">
      <c r="B394" s="17"/>
    </row>
    <row r="395" spans="2:2" ht="13.2">
      <c r="B395" s="17"/>
    </row>
    <row r="396" spans="2:2" ht="13.2">
      <c r="B396" s="17"/>
    </row>
    <row r="397" spans="2:2" ht="13.2">
      <c r="B397" s="17"/>
    </row>
    <row r="398" spans="2:2" ht="13.2">
      <c r="B398" s="17"/>
    </row>
    <row r="399" spans="2:2" ht="13.2">
      <c r="B399" s="17"/>
    </row>
    <row r="400" spans="2:2" ht="13.2">
      <c r="B400" s="17"/>
    </row>
    <row r="401" spans="2:2" ht="13.2">
      <c r="B401" s="17"/>
    </row>
    <row r="402" spans="2:2" ht="13.2">
      <c r="B402" s="17"/>
    </row>
    <row r="403" spans="2:2" ht="13.2">
      <c r="B403" s="17"/>
    </row>
    <row r="404" spans="2:2" ht="13.2">
      <c r="B404" s="17"/>
    </row>
    <row r="405" spans="2:2" ht="13.2">
      <c r="B405" s="17"/>
    </row>
    <row r="406" spans="2:2" ht="13.2">
      <c r="B406" s="17"/>
    </row>
    <row r="407" spans="2:2" ht="13.2">
      <c r="B407" s="17"/>
    </row>
    <row r="408" spans="2:2" ht="13.2">
      <c r="B408" s="17"/>
    </row>
    <row r="409" spans="2:2" ht="13.2">
      <c r="B409" s="17"/>
    </row>
    <row r="410" spans="2:2" ht="13.2">
      <c r="B410" s="17"/>
    </row>
    <row r="411" spans="2:2" ht="13.2">
      <c r="B411" s="17"/>
    </row>
    <row r="412" spans="2:2" ht="13.2">
      <c r="B412" s="17"/>
    </row>
    <row r="413" spans="2:2" ht="13.2">
      <c r="B413" s="17"/>
    </row>
    <row r="414" spans="2:2" ht="13.2">
      <c r="B414" s="17"/>
    </row>
    <row r="415" spans="2:2" ht="13.2">
      <c r="B415" s="17"/>
    </row>
    <row r="416" spans="2:2" ht="13.2">
      <c r="B416" s="17"/>
    </row>
    <row r="417" spans="2:2" ht="13.2">
      <c r="B417" s="17"/>
    </row>
    <row r="418" spans="2:2" ht="13.2">
      <c r="B418" s="17"/>
    </row>
    <row r="419" spans="2:2" ht="13.2">
      <c r="B419" s="17"/>
    </row>
    <row r="420" spans="2:2" ht="13.2">
      <c r="B420" s="17"/>
    </row>
    <row r="421" spans="2:2" ht="13.2">
      <c r="B421" s="17"/>
    </row>
    <row r="422" spans="2:2" ht="13.2">
      <c r="B422" s="17"/>
    </row>
    <row r="423" spans="2:2" ht="13.2">
      <c r="B423" s="17"/>
    </row>
    <row r="424" spans="2:2" ht="13.2">
      <c r="B424" s="17"/>
    </row>
    <row r="425" spans="2:2" ht="13.2">
      <c r="B425" s="17"/>
    </row>
    <row r="426" spans="2:2" ht="13.2">
      <c r="B426" s="17"/>
    </row>
    <row r="427" spans="2:2" ht="13.2">
      <c r="B427" s="17"/>
    </row>
    <row r="428" spans="2:2" ht="13.2">
      <c r="B428" s="17"/>
    </row>
    <row r="429" spans="2:2" ht="13.2">
      <c r="B429" s="17"/>
    </row>
    <row r="430" spans="2:2" ht="13.2">
      <c r="B430" s="17"/>
    </row>
    <row r="431" spans="2:2" ht="13.2">
      <c r="B431" s="17"/>
    </row>
    <row r="432" spans="2:2" ht="13.2">
      <c r="B432" s="17"/>
    </row>
    <row r="433" spans="2:2" ht="13.2">
      <c r="B433" s="17"/>
    </row>
    <row r="434" spans="2:2" ht="13.2">
      <c r="B434" s="17"/>
    </row>
    <row r="435" spans="2:2" ht="13.2">
      <c r="B435" s="17"/>
    </row>
    <row r="436" spans="2:2" ht="13.2">
      <c r="B436" s="17"/>
    </row>
    <row r="437" spans="2:2" ht="13.2">
      <c r="B437" s="17"/>
    </row>
    <row r="438" spans="2:2" ht="13.2">
      <c r="B438" s="17"/>
    </row>
    <row r="439" spans="2:2" ht="13.2">
      <c r="B439" s="17"/>
    </row>
    <row r="440" spans="2:2" ht="13.2">
      <c r="B440" s="17"/>
    </row>
    <row r="441" spans="2:2" ht="13.2">
      <c r="B441" s="17"/>
    </row>
    <row r="442" spans="2:2" ht="13.2">
      <c r="B442" s="17"/>
    </row>
    <row r="443" spans="2:2" ht="13.2">
      <c r="B443" s="17"/>
    </row>
    <row r="444" spans="2:2" ht="13.2">
      <c r="B444" s="17"/>
    </row>
    <row r="445" spans="2:2" ht="13.2">
      <c r="B445" s="17"/>
    </row>
    <row r="446" spans="2:2" ht="13.2">
      <c r="B446" s="17"/>
    </row>
    <row r="447" spans="2:2" ht="13.2">
      <c r="B447" s="17"/>
    </row>
    <row r="448" spans="2:2" ht="13.2">
      <c r="B448" s="17"/>
    </row>
    <row r="449" spans="2:2" ht="13.2">
      <c r="B449" s="17"/>
    </row>
    <row r="450" spans="2:2" ht="13.2">
      <c r="B450" s="17"/>
    </row>
    <row r="451" spans="2:2" ht="13.2">
      <c r="B451" s="17"/>
    </row>
    <row r="452" spans="2:2" ht="13.2">
      <c r="B452" s="17"/>
    </row>
    <row r="453" spans="2:2" ht="13.2">
      <c r="B453" s="17"/>
    </row>
    <row r="454" spans="2:2" ht="13.2">
      <c r="B454" s="17"/>
    </row>
    <row r="455" spans="2:2" ht="13.2">
      <c r="B455" s="17"/>
    </row>
    <row r="456" spans="2:2" ht="13.2">
      <c r="B456" s="17"/>
    </row>
    <row r="457" spans="2:2" ht="13.2">
      <c r="B457" s="17"/>
    </row>
    <row r="458" spans="2:2" ht="13.2">
      <c r="B458" s="17"/>
    </row>
    <row r="459" spans="2:2" ht="13.2">
      <c r="B459" s="17"/>
    </row>
    <row r="460" spans="2:2" ht="13.2">
      <c r="B460" s="17"/>
    </row>
    <row r="461" spans="2:2" ht="13.2">
      <c r="B461" s="17"/>
    </row>
    <row r="462" spans="2:2" ht="13.2">
      <c r="B462" s="17"/>
    </row>
    <row r="463" spans="2:2" ht="13.2">
      <c r="B463" s="17"/>
    </row>
    <row r="464" spans="2:2" ht="13.2">
      <c r="B464" s="17"/>
    </row>
    <row r="465" spans="2:2" ht="13.2">
      <c r="B465" s="17"/>
    </row>
    <row r="466" spans="2:2" ht="13.2">
      <c r="B466" s="17"/>
    </row>
    <row r="467" spans="2:2" ht="13.2">
      <c r="B467" s="17"/>
    </row>
    <row r="468" spans="2:2" ht="13.2">
      <c r="B468" s="17"/>
    </row>
    <row r="469" spans="2:2" ht="13.2">
      <c r="B469" s="17"/>
    </row>
    <row r="470" spans="2:2" ht="13.2">
      <c r="B470" s="17"/>
    </row>
    <row r="471" spans="2:2" ht="13.2">
      <c r="B471" s="17"/>
    </row>
    <row r="472" spans="2:2" ht="13.2">
      <c r="B472" s="17"/>
    </row>
    <row r="473" spans="2:2" ht="13.2">
      <c r="B473" s="17"/>
    </row>
    <row r="474" spans="2:2" ht="13.2">
      <c r="B474" s="17"/>
    </row>
    <row r="475" spans="2:2" ht="13.2">
      <c r="B475" s="17"/>
    </row>
    <row r="476" spans="2:2" ht="13.2">
      <c r="B476" s="17"/>
    </row>
    <row r="477" spans="2:2" ht="13.2">
      <c r="B477" s="17"/>
    </row>
    <row r="478" spans="2:2" ht="13.2">
      <c r="B478" s="17"/>
    </row>
    <row r="479" spans="2:2" ht="13.2">
      <c r="B479" s="17"/>
    </row>
    <row r="480" spans="2:2" ht="13.2">
      <c r="B480" s="17"/>
    </row>
    <row r="481" spans="2:2" ht="13.2">
      <c r="B481" s="17"/>
    </row>
    <row r="482" spans="2:2" ht="13.2">
      <c r="B482" s="17"/>
    </row>
    <row r="483" spans="2:2" ht="13.2">
      <c r="B483" s="17"/>
    </row>
    <row r="484" spans="2:2" ht="13.2">
      <c r="B484" s="17"/>
    </row>
    <row r="485" spans="2:2" ht="13.2">
      <c r="B485" s="17"/>
    </row>
    <row r="486" spans="2:2" ht="13.2">
      <c r="B486" s="17"/>
    </row>
    <row r="487" spans="2:2" ht="13.2">
      <c r="B487" s="17"/>
    </row>
    <row r="488" spans="2:2" ht="13.2">
      <c r="B488" s="17"/>
    </row>
    <row r="489" spans="2:2" ht="13.2">
      <c r="B489" s="17"/>
    </row>
    <row r="490" spans="2:2" ht="13.2">
      <c r="B490" s="17"/>
    </row>
    <row r="491" spans="2:2" ht="13.2">
      <c r="B491" s="17"/>
    </row>
    <row r="492" spans="2:2" ht="13.2">
      <c r="B492" s="17"/>
    </row>
    <row r="493" spans="2:2" ht="13.2">
      <c r="B493" s="17"/>
    </row>
    <row r="494" spans="2:2" ht="13.2">
      <c r="B494" s="17"/>
    </row>
    <row r="495" spans="2:2" ht="13.2">
      <c r="B495" s="17"/>
    </row>
    <row r="496" spans="2:2" ht="13.2">
      <c r="B496" s="17"/>
    </row>
    <row r="497" spans="2:2" ht="13.2">
      <c r="B497" s="17"/>
    </row>
    <row r="498" spans="2:2" ht="13.2">
      <c r="B498" s="17"/>
    </row>
    <row r="499" spans="2:2" ht="13.2">
      <c r="B499" s="17"/>
    </row>
    <row r="500" spans="2:2" ht="13.2">
      <c r="B500" s="17"/>
    </row>
    <row r="501" spans="2:2" ht="13.2">
      <c r="B501" s="17"/>
    </row>
    <row r="502" spans="2:2" ht="13.2">
      <c r="B502" s="17"/>
    </row>
    <row r="503" spans="2:2" ht="13.2">
      <c r="B503" s="17"/>
    </row>
    <row r="504" spans="2:2" ht="13.2">
      <c r="B504" s="17"/>
    </row>
    <row r="505" spans="2:2" ht="13.2">
      <c r="B505" s="17"/>
    </row>
    <row r="506" spans="2:2" ht="13.2">
      <c r="B506" s="17"/>
    </row>
    <row r="507" spans="2:2" ht="13.2">
      <c r="B507" s="17"/>
    </row>
    <row r="508" spans="2:2" ht="13.2">
      <c r="B508" s="17"/>
    </row>
    <row r="509" spans="2:2" ht="13.2">
      <c r="B509" s="17"/>
    </row>
    <row r="510" spans="2:2" ht="13.2">
      <c r="B510" s="17"/>
    </row>
    <row r="511" spans="2:2" ht="13.2">
      <c r="B511" s="17"/>
    </row>
    <row r="512" spans="2:2" ht="13.2">
      <c r="B512" s="17"/>
    </row>
    <row r="513" spans="2:2" ht="13.2">
      <c r="B513" s="17"/>
    </row>
    <row r="514" spans="2:2" ht="13.2">
      <c r="B514" s="17"/>
    </row>
    <row r="515" spans="2:2" ht="13.2">
      <c r="B515" s="17"/>
    </row>
    <row r="516" spans="2:2" ht="13.2">
      <c r="B516" s="17"/>
    </row>
    <row r="517" spans="2:2" ht="13.2">
      <c r="B517" s="17"/>
    </row>
    <row r="518" spans="2:2" ht="13.2">
      <c r="B518" s="17"/>
    </row>
    <row r="519" spans="2:2" ht="13.2">
      <c r="B519" s="17"/>
    </row>
    <row r="520" spans="2:2" ht="13.2">
      <c r="B520" s="17"/>
    </row>
    <row r="521" spans="2:2" ht="13.2">
      <c r="B521" s="17"/>
    </row>
    <row r="522" spans="2:2" ht="13.2">
      <c r="B522" s="17"/>
    </row>
    <row r="523" spans="2:2" ht="13.2">
      <c r="B523" s="17"/>
    </row>
    <row r="524" spans="2:2" ht="13.2">
      <c r="B524" s="17"/>
    </row>
    <row r="525" spans="2:2" ht="13.2">
      <c r="B525" s="17"/>
    </row>
    <row r="526" spans="2:2" ht="13.2">
      <c r="B526" s="17"/>
    </row>
    <row r="527" spans="2:2" ht="13.2">
      <c r="B527" s="17"/>
    </row>
    <row r="528" spans="2:2" ht="13.2">
      <c r="B528" s="17"/>
    </row>
    <row r="529" spans="2:2" ht="13.2">
      <c r="B529" s="17"/>
    </row>
    <row r="530" spans="2:2" ht="13.2">
      <c r="B530" s="17"/>
    </row>
    <row r="531" spans="2:2" ht="13.2">
      <c r="B531" s="17"/>
    </row>
    <row r="532" spans="2:2" ht="13.2">
      <c r="B532" s="17"/>
    </row>
    <row r="533" spans="2:2" ht="13.2">
      <c r="B533" s="17"/>
    </row>
    <row r="534" spans="2:2" ht="13.2">
      <c r="B534" s="17"/>
    </row>
    <row r="535" spans="2:2" ht="13.2">
      <c r="B535" s="17"/>
    </row>
    <row r="536" spans="2:2" ht="13.2">
      <c r="B536" s="17"/>
    </row>
    <row r="537" spans="2:2" ht="13.2">
      <c r="B537" s="17"/>
    </row>
    <row r="538" spans="2:2" ht="13.2">
      <c r="B538" s="17"/>
    </row>
    <row r="539" spans="2:2" ht="13.2">
      <c r="B539" s="17"/>
    </row>
    <row r="540" spans="2:2" ht="13.2">
      <c r="B540" s="17"/>
    </row>
    <row r="541" spans="2:2" ht="13.2">
      <c r="B541" s="17"/>
    </row>
    <row r="542" spans="2:2" ht="13.2">
      <c r="B542" s="17"/>
    </row>
    <row r="543" spans="2:2" ht="13.2">
      <c r="B543" s="17"/>
    </row>
    <row r="544" spans="2:2" ht="13.2">
      <c r="B544" s="17"/>
    </row>
    <row r="545" spans="2:2" ht="13.2">
      <c r="B545" s="17"/>
    </row>
    <row r="546" spans="2:2" ht="13.2">
      <c r="B546" s="17"/>
    </row>
    <row r="547" spans="2:2" ht="13.2">
      <c r="B547" s="17"/>
    </row>
    <row r="548" spans="2:2" ht="13.2">
      <c r="B548" s="17"/>
    </row>
    <row r="549" spans="2:2" ht="13.2">
      <c r="B549" s="17"/>
    </row>
    <row r="550" spans="2:2" ht="13.2">
      <c r="B550" s="17"/>
    </row>
    <row r="551" spans="2:2" ht="13.2">
      <c r="B551" s="17"/>
    </row>
    <row r="552" spans="2:2" ht="13.2">
      <c r="B552" s="17"/>
    </row>
    <row r="553" spans="2:2" ht="13.2">
      <c r="B553" s="17"/>
    </row>
    <row r="554" spans="2:2" ht="13.2">
      <c r="B554" s="17"/>
    </row>
    <row r="555" spans="2:2" ht="13.2">
      <c r="B555" s="17"/>
    </row>
    <row r="556" spans="2:2" ht="13.2">
      <c r="B556" s="17"/>
    </row>
    <row r="557" spans="2:2" ht="13.2">
      <c r="B557" s="17"/>
    </row>
    <row r="558" spans="2:2" ht="13.2">
      <c r="B558" s="17"/>
    </row>
    <row r="559" spans="2:2" ht="13.2">
      <c r="B559" s="17"/>
    </row>
    <row r="560" spans="2:2" ht="13.2">
      <c r="B560" s="17"/>
    </row>
    <row r="561" spans="2:2" ht="13.2">
      <c r="B561" s="17"/>
    </row>
    <row r="562" spans="2:2" ht="13.2">
      <c r="B562" s="17"/>
    </row>
    <row r="563" spans="2:2" ht="13.2">
      <c r="B563" s="17"/>
    </row>
    <row r="564" spans="2:2" ht="13.2">
      <c r="B564" s="17"/>
    </row>
    <row r="565" spans="2:2" ht="13.2">
      <c r="B565" s="17"/>
    </row>
    <row r="566" spans="2:2" ht="13.2">
      <c r="B566" s="17"/>
    </row>
    <row r="567" spans="2:2" ht="13.2">
      <c r="B567" s="17"/>
    </row>
    <row r="568" spans="2:2" ht="13.2">
      <c r="B568" s="17"/>
    </row>
    <row r="569" spans="2:2" ht="13.2">
      <c r="B569" s="17"/>
    </row>
    <row r="570" spans="2:2" ht="13.2">
      <c r="B570" s="17"/>
    </row>
    <row r="571" spans="2:2" ht="13.2">
      <c r="B571" s="17"/>
    </row>
    <row r="572" spans="2:2" ht="13.2">
      <c r="B572" s="17"/>
    </row>
    <row r="573" spans="2:2" ht="13.2">
      <c r="B573" s="17"/>
    </row>
    <row r="574" spans="2:2" ht="13.2">
      <c r="B574" s="17"/>
    </row>
    <row r="575" spans="2:2" ht="13.2">
      <c r="B575" s="17"/>
    </row>
    <row r="576" spans="2:2" ht="13.2">
      <c r="B576" s="17"/>
    </row>
    <row r="577" spans="2:2" ht="13.2">
      <c r="B577" s="17"/>
    </row>
    <row r="578" spans="2:2" ht="13.2">
      <c r="B578" s="17"/>
    </row>
    <row r="579" spans="2:2" ht="13.2">
      <c r="B579" s="17"/>
    </row>
    <row r="580" spans="2:2" ht="13.2">
      <c r="B580" s="17"/>
    </row>
    <row r="581" spans="2:2" ht="13.2">
      <c r="B581" s="17"/>
    </row>
    <row r="582" spans="2:2" ht="13.2">
      <c r="B582" s="17"/>
    </row>
    <row r="583" spans="2:2" ht="13.2">
      <c r="B583" s="17"/>
    </row>
    <row r="584" spans="2:2" ht="13.2">
      <c r="B584" s="17"/>
    </row>
    <row r="585" spans="2:2" ht="13.2">
      <c r="B585" s="17"/>
    </row>
    <row r="586" spans="2:2" ht="13.2">
      <c r="B586" s="17"/>
    </row>
    <row r="587" spans="2:2" ht="13.2">
      <c r="B587" s="17"/>
    </row>
    <row r="588" spans="2:2" ht="13.2">
      <c r="B588" s="17"/>
    </row>
    <row r="589" spans="2:2" ht="13.2">
      <c r="B589" s="17"/>
    </row>
    <row r="590" spans="2:2" ht="13.2">
      <c r="B590" s="17"/>
    </row>
    <row r="591" spans="2:2" ht="13.2">
      <c r="B591" s="17"/>
    </row>
    <row r="592" spans="2:2" ht="13.2">
      <c r="B592" s="17"/>
    </row>
    <row r="593" spans="2:2" ht="13.2">
      <c r="B593" s="17"/>
    </row>
    <row r="594" spans="2:2" ht="13.2">
      <c r="B594" s="17"/>
    </row>
    <row r="595" spans="2:2" ht="13.2">
      <c r="B595" s="17"/>
    </row>
    <row r="596" spans="2:2" ht="13.2">
      <c r="B596" s="17"/>
    </row>
    <row r="597" spans="2:2" ht="13.2">
      <c r="B597" s="17"/>
    </row>
    <row r="598" spans="2:2" ht="13.2">
      <c r="B598" s="17"/>
    </row>
    <row r="599" spans="2:2" ht="13.2">
      <c r="B599" s="17"/>
    </row>
    <row r="600" spans="2:2" ht="13.2">
      <c r="B600" s="17"/>
    </row>
    <row r="601" spans="2:2" ht="13.2">
      <c r="B601" s="17"/>
    </row>
    <row r="602" spans="2:2" ht="13.2">
      <c r="B602" s="17"/>
    </row>
    <row r="603" spans="2:2" ht="13.2">
      <c r="B603" s="17"/>
    </row>
    <row r="604" spans="2:2" ht="13.2">
      <c r="B604" s="17"/>
    </row>
    <row r="605" spans="2:2" ht="13.2">
      <c r="B605" s="17"/>
    </row>
    <row r="606" spans="2:2" ht="13.2">
      <c r="B606" s="17"/>
    </row>
    <row r="607" spans="2:2" ht="13.2">
      <c r="B607" s="17"/>
    </row>
    <row r="608" spans="2:2" ht="13.2">
      <c r="B608" s="17"/>
    </row>
    <row r="609" spans="2:2" ht="13.2">
      <c r="B609" s="17"/>
    </row>
    <row r="610" spans="2:2" ht="13.2">
      <c r="B610" s="17"/>
    </row>
    <row r="611" spans="2:2" ht="13.2">
      <c r="B611" s="17"/>
    </row>
    <row r="612" spans="2:2" ht="13.2">
      <c r="B612" s="17"/>
    </row>
    <row r="613" spans="2:2" ht="13.2">
      <c r="B613" s="17"/>
    </row>
    <row r="614" spans="2:2" ht="13.2">
      <c r="B614" s="17"/>
    </row>
    <row r="615" spans="2:2" ht="13.2">
      <c r="B615" s="17"/>
    </row>
    <row r="616" spans="2:2" ht="13.2">
      <c r="B616" s="17"/>
    </row>
    <row r="617" spans="2:2" ht="13.2">
      <c r="B617" s="17"/>
    </row>
    <row r="618" spans="2:2" ht="13.2">
      <c r="B618" s="17"/>
    </row>
    <row r="619" spans="2:2" ht="13.2">
      <c r="B619" s="17"/>
    </row>
    <row r="620" spans="2:2" ht="13.2">
      <c r="B620" s="17"/>
    </row>
    <row r="621" spans="2:2" ht="13.2">
      <c r="B621" s="17"/>
    </row>
    <row r="622" spans="2:2" ht="13.2">
      <c r="B622" s="17"/>
    </row>
    <row r="623" spans="2:2" ht="13.2">
      <c r="B623" s="17"/>
    </row>
    <row r="624" spans="2:2" ht="13.2">
      <c r="B624" s="17"/>
    </row>
    <row r="625" spans="2:2" ht="13.2">
      <c r="B625" s="17"/>
    </row>
    <row r="626" spans="2:2" ht="13.2">
      <c r="B626" s="17"/>
    </row>
    <row r="627" spans="2:2" ht="13.2">
      <c r="B627" s="17"/>
    </row>
    <row r="628" spans="2:2" ht="13.2">
      <c r="B628" s="17"/>
    </row>
    <row r="629" spans="2:2" ht="13.2">
      <c r="B629" s="17"/>
    </row>
    <row r="630" spans="2:2" ht="13.2">
      <c r="B630" s="17"/>
    </row>
    <row r="631" spans="2:2" ht="13.2">
      <c r="B631" s="17"/>
    </row>
    <row r="632" spans="2:2" ht="13.2">
      <c r="B632" s="17"/>
    </row>
    <row r="633" spans="2:2" ht="13.2">
      <c r="B633" s="17"/>
    </row>
    <row r="634" spans="2:2" ht="13.2">
      <c r="B634" s="17"/>
    </row>
    <row r="635" spans="2:2" ht="13.2">
      <c r="B635" s="17"/>
    </row>
    <row r="636" spans="2:2" ht="13.2">
      <c r="B636" s="17"/>
    </row>
    <row r="637" spans="2:2" ht="13.2">
      <c r="B637" s="17"/>
    </row>
    <row r="638" spans="2:2" ht="13.2">
      <c r="B638" s="17"/>
    </row>
    <row r="639" spans="2:2" ht="13.2">
      <c r="B639" s="17"/>
    </row>
    <row r="640" spans="2:2" ht="13.2">
      <c r="B640" s="17"/>
    </row>
    <row r="641" spans="2:2" ht="13.2">
      <c r="B641" s="17"/>
    </row>
    <row r="642" spans="2:2" ht="13.2">
      <c r="B642" s="17"/>
    </row>
    <row r="643" spans="2:2" ht="13.2">
      <c r="B643" s="17"/>
    </row>
    <row r="644" spans="2:2" ht="13.2">
      <c r="B644" s="17"/>
    </row>
    <row r="645" spans="2:2" ht="13.2">
      <c r="B645" s="17"/>
    </row>
    <row r="646" spans="2:2" ht="13.2">
      <c r="B646" s="17"/>
    </row>
    <row r="647" spans="2:2" ht="13.2">
      <c r="B647" s="17"/>
    </row>
    <row r="648" spans="2:2" ht="13.2">
      <c r="B648" s="17"/>
    </row>
    <row r="649" spans="2:2" ht="13.2">
      <c r="B649" s="17"/>
    </row>
    <row r="650" spans="2:2" ht="13.2">
      <c r="B650" s="17"/>
    </row>
    <row r="651" spans="2:2" ht="13.2">
      <c r="B651" s="17"/>
    </row>
    <row r="652" spans="2:2" ht="13.2">
      <c r="B652" s="17"/>
    </row>
    <row r="653" spans="2:2" ht="13.2">
      <c r="B653" s="17"/>
    </row>
    <row r="654" spans="2:2" ht="13.2">
      <c r="B654" s="17"/>
    </row>
    <row r="655" spans="2:2" ht="13.2">
      <c r="B655" s="17"/>
    </row>
    <row r="656" spans="2:2" ht="13.2">
      <c r="B656" s="17"/>
    </row>
    <row r="657" spans="2:2" ht="13.2">
      <c r="B657" s="17"/>
    </row>
    <row r="658" spans="2:2" ht="13.2">
      <c r="B658" s="17"/>
    </row>
    <row r="659" spans="2:2" ht="13.2">
      <c r="B659" s="17"/>
    </row>
    <row r="660" spans="2:2" ht="13.2">
      <c r="B660" s="17"/>
    </row>
    <row r="661" spans="2:2" ht="13.2">
      <c r="B661" s="17"/>
    </row>
    <row r="662" spans="2:2" ht="13.2">
      <c r="B662" s="17"/>
    </row>
    <row r="663" spans="2:2" ht="13.2">
      <c r="B663" s="17"/>
    </row>
    <row r="664" spans="2:2" ht="13.2">
      <c r="B664" s="17"/>
    </row>
    <row r="665" spans="2:2" ht="13.2">
      <c r="B665" s="17"/>
    </row>
    <row r="666" spans="2:2" ht="13.2">
      <c r="B666" s="17"/>
    </row>
    <row r="667" spans="2:2" ht="13.2">
      <c r="B667" s="17"/>
    </row>
    <row r="668" spans="2:2" ht="13.2">
      <c r="B668" s="17"/>
    </row>
    <row r="669" spans="2:2" ht="13.2">
      <c r="B669" s="17"/>
    </row>
    <row r="670" spans="2:2" ht="13.2">
      <c r="B670" s="17"/>
    </row>
    <row r="671" spans="2:2" ht="13.2">
      <c r="B671" s="17"/>
    </row>
    <row r="672" spans="2:2" ht="13.2">
      <c r="B672" s="17"/>
    </row>
    <row r="673" spans="2:2" ht="13.2">
      <c r="B673" s="17"/>
    </row>
    <row r="674" spans="2:2" ht="13.2">
      <c r="B674" s="17"/>
    </row>
    <row r="675" spans="2:2" ht="13.2">
      <c r="B675" s="17"/>
    </row>
    <row r="676" spans="2:2" ht="13.2">
      <c r="B676" s="17"/>
    </row>
    <row r="677" spans="2:2" ht="13.2">
      <c r="B677" s="17"/>
    </row>
    <row r="678" spans="2:2" ht="13.2">
      <c r="B678" s="17"/>
    </row>
    <row r="679" spans="2:2" ht="13.2">
      <c r="B679" s="17"/>
    </row>
    <row r="680" spans="2:2" ht="13.2">
      <c r="B680" s="17"/>
    </row>
    <row r="681" spans="2:2" ht="13.2">
      <c r="B681" s="17"/>
    </row>
    <row r="682" spans="2:2" ht="13.2">
      <c r="B682" s="17"/>
    </row>
    <row r="683" spans="2:2" ht="13.2">
      <c r="B683" s="17"/>
    </row>
    <row r="684" spans="2:2" ht="13.2">
      <c r="B684" s="17"/>
    </row>
    <row r="685" spans="2:2" ht="13.2">
      <c r="B685" s="17"/>
    </row>
    <row r="686" spans="2:2" ht="13.2">
      <c r="B686" s="17"/>
    </row>
    <row r="687" spans="2:2" ht="13.2">
      <c r="B687" s="17"/>
    </row>
    <row r="688" spans="2:2" ht="13.2">
      <c r="B688" s="17"/>
    </row>
    <row r="689" spans="2:2" ht="13.2">
      <c r="B689" s="17"/>
    </row>
    <row r="690" spans="2:2" ht="13.2">
      <c r="B690" s="17"/>
    </row>
    <row r="691" spans="2:2" ht="13.2">
      <c r="B691" s="17"/>
    </row>
    <row r="692" spans="2:2" ht="13.2">
      <c r="B692" s="17"/>
    </row>
    <row r="693" spans="2:2" ht="13.2">
      <c r="B693" s="17"/>
    </row>
    <row r="694" spans="2:2" ht="13.2">
      <c r="B694" s="17"/>
    </row>
    <row r="695" spans="2:2" ht="13.2">
      <c r="B695" s="17"/>
    </row>
    <row r="696" spans="2:2" ht="13.2">
      <c r="B696" s="17"/>
    </row>
    <row r="697" spans="2:2" ht="13.2">
      <c r="B697" s="17"/>
    </row>
    <row r="698" spans="2:2" ht="13.2">
      <c r="B698" s="17"/>
    </row>
    <row r="699" spans="2:2" ht="13.2">
      <c r="B699" s="17"/>
    </row>
    <row r="700" spans="2:2" ht="13.2">
      <c r="B700" s="17"/>
    </row>
    <row r="701" spans="2:2" ht="13.2">
      <c r="B701" s="17"/>
    </row>
    <row r="702" spans="2:2" ht="13.2">
      <c r="B702" s="17"/>
    </row>
    <row r="703" spans="2:2" ht="13.2">
      <c r="B703" s="17"/>
    </row>
    <row r="704" spans="2:2" ht="13.2">
      <c r="B704" s="17"/>
    </row>
    <row r="705" spans="2:2" ht="13.2">
      <c r="B705" s="17"/>
    </row>
    <row r="706" spans="2:2" ht="13.2">
      <c r="B706" s="17"/>
    </row>
    <row r="707" spans="2:2" ht="13.2">
      <c r="B707" s="17"/>
    </row>
    <row r="708" spans="2:2" ht="13.2">
      <c r="B708" s="17"/>
    </row>
    <row r="709" spans="2:2" ht="13.2">
      <c r="B709" s="17"/>
    </row>
    <row r="710" spans="2:2" ht="13.2">
      <c r="B710" s="17"/>
    </row>
    <row r="711" spans="2:2" ht="13.2">
      <c r="B711" s="17"/>
    </row>
    <row r="712" spans="2:2" ht="13.2">
      <c r="B712" s="17"/>
    </row>
    <row r="713" spans="2:2" ht="13.2">
      <c r="B713" s="17"/>
    </row>
    <row r="714" spans="2:2" ht="13.2">
      <c r="B714" s="17"/>
    </row>
    <row r="715" spans="2:2" ht="13.2">
      <c r="B715" s="17"/>
    </row>
    <row r="716" spans="2:2" ht="13.2">
      <c r="B716" s="17"/>
    </row>
    <row r="717" spans="2:2" ht="13.2">
      <c r="B717" s="17"/>
    </row>
    <row r="718" spans="2:2" ht="13.2">
      <c r="B718" s="17"/>
    </row>
    <row r="719" spans="2:2" ht="13.2">
      <c r="B719" s="17"/>
    </row>
    <row r="720" spans="2:2" ht="13.2">
      <c r="B720" s="17"/>
    </row>
    <row r="721" spans="2:2" ht="13.2">
      <c r="B721" s="17"/>
    </row>
    <row r="722" spans="2:2" ht="13.2">
      <c r="B722" s="17"/>
    </row>
    <row r="723" spans="2:2" ht="13.2">
      <c r="B723" s="17"/>
    </row>
    <row r="724" spans="2:2" ht="13.2">
      <c r="B724" s="17"/>
    </row>
    <row r="725" spans="2:2" ht="13.2">
      <c r="B725" s="17"/>
    </row>
    <row r="726" spans="2:2" ht="13.2">
      <c r="B726" s="17"/>
    </row>
    <row r="727" spans="2:2" ht="13.2">
      <c r="B727" s="17"/>
    </row>
    <row r="728" spans="2:2" ht="13.2">
      <c r="B728" s="17"/>
    </row>
    <row r="729" spans="2:2" ht="13.2">
      <c r="B729" s="17"/>
    </row>
    <row r="730" spans="2:2" ht="13.2">
      <c r="B730" s="17"/>
    </row>
    <row r="731" spans="2:2" ht="13.2">
      <c r="B731" s="17"/>
    </row>
    <row r="732" spans="2:2" ht="13.2">
      <c r="B732" s="17"/>
    </row>
    <row r="733" spans="2:2" ht="13.2">
      <c r="B733" s="17"/>
    </row>
    <row r="734" spans="2:2" ht="13.2">
      <c r="B734" s="17"/>
    </row>
    <row r="735" spans="2:2" ht="13.2">
      <c r="B735" s="17"/>
    </row>
    <row r="736" spans="2:2" ht="13.2">
      <c r="B736" s="17"/>
    </row>
    <row r="737" spans="2:2" ht="13.2">
      <c r="B737" s="17"/>
    </row>
    <row r="738" spans="2:2" ht="13.2">
      <c r="B738" s="17"/>
    </row>
    <row r="739" spans="2:2" ht="13.2">
      <c r="B739" s="17"/>
    </row>
    <row r="740" spans="2:2" ht="13.2">
      <c r="B740" s="17"/>
    </row>
    <row r="741" spans="2:2" ht="13.2">
      <c r="B741" s="17"/>
    </row>
    <row r="742" spans="2:2" ht="13.2">
      <c r="B742" s="17"/>
    </row>
    <row r="743" spans="2:2" ht="13.2">
      <c r="B743" s="17"/>
    </row>
    <row r="744" spans="2:2" ht="13.2">
      <c r="B744" s="17"/>
    </row>
    <row r="745" spans="2:2" ht="13.2">
      <c r="B745" s="17"/>
    </row>
    <row r="746" spans="2:2" ht="13.2">
      <c r="B746" s="17"/>
    </row>
    <row r="747" spans="2:2" ht="13.2">
      <c r="B747" s="17"/>
    </row>
    <row r="748" spans="2:2" ht="13.2">
      <c r="B748" s="17"/>
    </row>
    <row r="749" spans="2:2" ht="13.2">
      <c r="B749" s="17"/>
    </row>
    <row r="750" spans="2:2" ht="13.2">
      <c r="B750" s="17"/>
    </row>
    <row r="751" spans="2:2" ht="13.2">
      <c r="B751" s="17"/>
    </row>
    <row r="752" spans="2:2" ht="13.2">
      <c r="B752" s="17"/>
    </row>
    <row r="753" spans="2:2" ht="13.2">
      <c r="B753" s="17"/>
    </row>
    <row r="754" spans="2:2" ht="13.2">
      <c r="B754" s="17"/>
    </row>
    <row r="755" spans="2:2" ht="13.2">
      <c r="B755" s="17"/>
    </row>
    <row r="756" spans="2:2" ht="13.2">
      <c r="B756" s="17"/>
    </row>
    <row r="757" spans="2:2" ht="13.2">
      <c r="B757" s="17"/>
    </row>
    <row r="758" spans="2:2" ht="13.2">
      <c r="B758" s="17"/>
    </row>
    <row r="759" spans="2:2" ht="13.2">
      <c r="B759" s="17"/>
    </row>
    <row r="760" spans="2:2" ht="13.2">
      <c r="B760" s="17"/>
    </row>
    <row r="761" spans="2:2" ht="13.2">
      <c r="B761" s="17"/>
    </row>
    <row r="762" spans="2:2" ht="13.2">
      <c r="B762" s="17"/>
    </row>
    <row r="763" spans="2:2" ht="13.2">
      <c r="B763" s="17"/>
    </row>
    <row r="764" spans="2:2" ht="13.2">
      <c r="B764" s="17"/>
    </row>
    <row r="765" spans="2:2" ht="13.2">
      <c r="B765" s="17"/>
    </row>
    <row r="766" spans="2:2" ht="13.2">
      <c r="B766" s="17"/>
    </row>
    <row r="767" spans="2:2" ht="13.2">
      <c r="B767" s="17"/>
    </row>
    <row r="768" spans="2:2" ht="13.2">
      <c r="B768" s="17"/>
    </row>
    <row r="769" spans="2:2" ht="13.2">
      <c r="B769" s="17"/>
    </row>
    <row r="770" spans="2:2" ht="13.2">
      <c r="B770" s="17"/>
    </row>
    <row r="771" spans="2:2" ht="13.2">
      <c r="B771" s="17"/>
    </row>
    <row r="772" spans="2:2" ht="13.2">
      <c r="B772" s="17"/>
    </row>
    <row r="773" spans="2:2" ht="13.2">
      <c r="B773" s="17"/>
    </row>
    <row r="774" spans="2:2" ht="13.2">
      <c r="B774" s="17"/>
    </row>
    <row r="775" spans="2:2" ht="13.2">
      <c r="B775" s="17"/>
    </row>
    <row r="776" spans="2:2" ht="13.2">
      <c r="B776" s="17"/>
    </row>
    <row r="777" spans="2:2" ht="13.2">
      <c r="B777" s="17"/>
    </row>
    <row r="778" spans="2:2" ht="13.2">
      <c r="B778" s="17"/>
    </row>
    <row r="779" spans="2:2" ht="13.2">
      <c r="B779" s="17"/>
    </row>
    <row r="780" spans="2:2" ht="13.2">
      <c r="B780" s="17"/>
    </row>
    <row r="781" spans="2:2" ht="13.2">
      <c r="B781" s="17"/>
    </row>
    <row r="782" spans="2:2" ht="13.2">
      <c r="B782" s="17"/>
    </row>
    <row r="783" spans="2:2" ht="13.2">
      <c r="B783" s="17"/>
    </row>
    <row r="784" spans="2:2" ht="13.2">
      <c r="B784" s="17"/>
    </row>
    <row r="785" spans="2:2" ht="13.2">
      <c r="B785" s="17"/>
    </row>
    <row r="786" spans="2:2" ht="13.2">
      <c r="B786" s="17"/>
    </row>
    <row r="787" spans="2:2" ht="13.2">
      <c r="B787" s="17"/>
    </row>
    <row r="788" spans="2:2" ht="13.2">
      <c r="B788" s="17"/>
    </row>
    <row r="789" spans="2:2" ht="13.2">
      <c r="B789" s="17"/>
    </row>
    <row r="790" spans="2:2" ht="13.2">
      <c r="B790" s="17"/>
    </row>
    <row r="791" spans="2:2" ht="13.2">
      <c r="B791" s="17"/>
    </row>
    <row r="792" spans="2:2" ht="13.2">
      <c r="B792" s="17"/>
    </row>
    <row r="793" spans="2:2" ht="13.2">
      <c r="B793" s="17"/>
    </row>
    <row r="794" spans="2:2" ht="13.2">
      <c r="B794" s="17"/>
    </row>
    <row r="795" spans="2:2" ht="13.2">
      <c r="B795" s="17"/>
    </row>
    <row r="796" spans="2:2" ht="13.2">
      <c r="B796" s="17"/>
    </row>
    <row r="797" spans="2:2" ht="13.2">
      <c r="B797" s="17"/>
    </row>
    <row r="798" spans="2:2" ht="13.2">
      <c r="B798" s="17"/>
    </row>
    <row r="799" spans="2:2" ht="13.2">
      <c r="B799" s="17"/>
    </row>
    <row r="800" spans="2:2" ht="13.2">
      <c r="B800" s="17"/>
    </row>
    <row r="801" spans="2:2" ht="13.2">
      <c r="B801" s="17"/>
    </row>
    <row r="802" spans="2:2" ht="13.2">
      <c r="B802" s="17"/>
    </row>
    <row r="803" spans="2:2" ht="13.2">
      <c r="B803" s="17"/>
    </row>
    <row r="804" spans="2:2" ht="13.2">
      <c r="B804" s="17"/>
    </row>
    <row r="805" spans="2:2" ht="13.2">
      <c r="B805" s="17"/>
    </row>
    <row r="806" spans="2:2" ht="13.2">
      <c r="B806" s="17"/>
    </row>
    <row r="807" spans="2:2" ht="13.2">
      <c r="B807" s="17"/>
    </row>
    <row r="808" spans="2:2" ht="13.2">
      <c r="B808" s="17"/>
    </row>
    <row r="809" spans="2:2" ht="13.2">
      <c r="B809" s="17"/>
    </row>
    <row r="810" spans="2:2" ht="13.2">
      <c r="B810" s="17"/>
    </row>
    <row r="811" spans="2:2" ht="13.2">
      <c r="B811" s="17"/>
    </row>
    <row r="812" spans="2:2" ht="13.2">
      <c r="B812" s="17"/>
    </row>
    <row r="813" spans="2:2" ht="13.2">
      <c r="B813" s="17"/>
    </row>
    <row r="814" spans="2:2" ht="13.2">
      <c r="B814" s="17"/>
    </row>
    <row r="815" spans="2:2" ht="13.2">
      <c r="B815" s="17"/>
    </row>
    <row r="816" spans="2:2" ht="13.2">
      <c r="B816" s="17"/>
    </row>
    <row r="817" spans="2:2" ht="13.2">
      <c r="B817" s="17"/>
    </row>
    <row r="818" spans="2:2" ht="13.2">
      <c r="B818" s="17"/>
    </row>
    <row r="819" spans="2:2" ht="13.2">
      <c r="B819" s="17"/>
    </row>
    <row r="820" spans="2:2" ht="13.2">
      <c r="B820" s="17"/>
    </row>
    <row r="821" spans="2:2" ht="13.2">
      <c r="B821" s="17"/>
    </row>
    <row r="822" spans="2:2" ht="13.2">
      <c r="B822" s="17"/>
    </row>
    <row r="823" spans="2:2" ht="13.2">
      <c r="B823" s="17"/>
    </row>
    <row r="824" spans="2:2" ht="13.2">
      <c r="B824" s="17"/>
    </row>
    <row r="825" spans="2:2" ht="13.2">
      <c r="B825" s="17"/>
    </row>
    <row r="826" spans="2:2" ht="13.2">
      <c r="B826" s="17"/>
    </row>
    <row r="827" spans="2:2" ht="13.2">
      <c r="B827" s="17"/>
    </row>
    <row r="828" spans="2:2" ht="13.2">
      <c r="B828" s="17"/>
    </row>
    <row r="829" spans="2:2" ht="13.2">
      <c r="B829" s="17"/>
    </row>
    <row r="830" spans="2:2" ht="13.2">
      <c r="B830" s="17"/>
    </row>
    <row r="831" spans="2:2" ht="13.2">
      <c r="B831" s="17"/>
    </row>
    <row r="832" spans="2:2" ht="13.2">
      <c r="B832" s="17"/>
    </row>
    <row r="833" spans="2:2" ht="13.2">
      <c r="B833" s="17"/>
    </row>
    <row r="834" spans="2:2" ht="13.2">
      <c r="B834" s="17"/>
    </row>
    <row r="835" spans="2:2" ht="13.2">
      <c r="B835" s="17"/>
    </row>
    <row r="836" spans="2:2" ht="13.2">
      <c r="B836" s="17"/>
    </row>
    <row r="837" spans="2:2" ht="13.2">
      <c r="B837" s="17"/>
    </row>
    <row r="838" spans="2:2" ht="13.2">
      <c r="B838" s="17"/>
    </row>
    <row r="839" spans="2:2" ht="13.2">
      <c r="B839" s="17"/>
    </row>
    <row r="840" spans="2:2" ht="13.2">
      <c r="B840" s="17"/>
    </row>
    <row r="841" spans="2:2" ht="13.2">
      <c r="B841" s="17"/>
    </row>
    <row r="842" spans="2:2" ht="13.2">
      <c r="B842" s="17"/>
    </row>
    <row r="843" spans="2:2" ht="13.2">
      <c r="B843" s="17"/>
    </row>
    <row r="844" spans="2:2" ht="13.2">
      <c r="B844" s="17"/>
    </row>
    <row r="845" spans="2:2" ht="13.2">
      <c r="B845" s="17"/>
    </row>
    <row r="846" spans="2:2" ht="13.2">
      <c r="B846" s="17"/>
    </row>
    <row r="847" spans="2:2" ht="13.2">
      <c r="B847" s="17"/>
    </row>
    <row r="848" spans="2:2" ht="13.2">
      <c r="B848" s="17"/>
    </row>
    <row r="849" spans="2:2" ht="13.2">
      <c r="B849" s="17"/>
    </row>
    <row r="850" spans="2:2" ht="13.2">
      <c r="B850" s="17"/>
    </row>
    <row r="851" spans="2:2" ht="13.2">
      <c r="B851" s="17"/>
    </row>
    <row r="852" spans="2:2" ht="13.2">
      <c r="B852" s="17"/>
    </row>
    <row r="853" spans="2:2" ht="13.2">
      <c r="B853" s="17"/>
    </row>
    <row r="854" spans="2:2" ht="13.2">
      <c r="B854" s="17"/>
    </row>
    <row r="855" spans="2:2" ht="13.2">
      <c r="B855" s="17"/>
    </row>
    <row r="856" spans="2:2" ht="13.2">
      <c r="B856" s="17"/>
    </row>
    <row r="857" spans="2:2" ht="13.2">
      <c r="B857" s="17"/>
    </row>
    <row r="858" spans="2:2" ht="13.2">
      <c r="B858" s="17"/>
    </row>
    <row r="859" spans="2:2" ht="13.2">
      <c r="B859" s="17"/>
    </row>
    <row r="860" spans="2:2" ht="13.2">
      <c r="B860" s="17"/>
    </row>
    <row r="861" spans="2:2" ht="13.2">
      <c r="B861" s="17"/>
    </row>
    <row r="862" spans="2:2" ht="13.2">
      <c r="B862" s="17"/>
    </row>
    <row r="863" spans="2:2" ht="13.2">
      <c r="B863" s="17"/>
    </row>
    <row r="864" spans="2:2" ht="13.2">
      <c r="B864" s="17"/>
    </row>
    <row r="865" spans="2:2" ht="13.2">
      <c r="B865" s="17"/>
    </row>
    <row r="866" spans="2:2" ht="13.2">
      <c r="B866" s="17"/>
    </row>
    <row r="867" spans="2:2" ht="13.2">
      <c r="B867" s="17"/>
    </row>
    <row r="868" spans="2:2" ht="13.2">
      <c r="B868" s="17"/>
    </row>
    <row r="869" spans="2:2" ht="13.2">
      <c r="B869" s="17"/>
    </row>
    <row r="870" spans="2:2" ht="13.2">
      <c r="B870" s="17"/>
    </row>
    <row r="871" spans="2:2" ht="13.2">
      <c r="B871" s="17"/>
    </row>
    <row r="872" spans="2:2" ht="13.2">
      <c r="B872" s="17"/>
    </row>
    <row r="873" spans="2:2" ht="13.2">
      <c r="B873" s="17"/>
    </row>
    <row r="874" spans="2:2" ht="13.2">
      <c r="B874" s="17"/>
    </row>
    <row r="875" spans="2:2" ht="13.2">
      <c r="B875" s="17"/>
    </row>
    <row r="876" spans="2:2" ht="13.2">
      <c r="B876" s="17"/>
    </row>
    <row r="877" spans="2:2" ht="13.2">
      <c r="B877" s="17"/>
    </row>
    <row r="878" spans="2:2" ht="13.2">
      <c r="B878" s="17"/>
    </row>
    <row r="879" spans="2:2" ht="13.2">
      <c r="B879" s="17"/>
    </row>
    <row r="880" spans="2:2" ht="13.2">
      <c r="B880" s="17"/>
    </row>
    <row r="881" spans="2:2" ht="13.2">
      <c r="B881" s="17"/>
    </row>
    <row r="882" spans="2:2" ht="13.2">
      <c r="B882" s="17"/>
    </row>
    <row r="883" spans="2:2" ht="13.2">
      <c r="B883" s="17"/>
    </row>
    <row r="884" spans="2:2" ht="13.2">
      <c r="B884" s="17"/>
    </row>
    <row r="885" spans="2:2" ht="13.2">
      <c r="B885" s="17"/>
    </row>
    <row r="886" spans="2:2" ht="13.2">
      <c r="B886" s="17"/>
    </row>
    <row r="887" spans="2:2" ht="13.2">
      <c r="B887" s="17"/>
    </row>
    <row r="888" spans="2:2" ht="13.2">
      <c r="B888" s="17"/>
    </row>
    <row r="889" spans="2:2" ht="13.2">
      <c r="B889" s="17"/>
    </row>
    <row r="890" spans="2:2" ht="13.2">
      <c r="B890" s="17"/>
    </row>
    <row r="891" spans="2:2" ht="13.2">
      <c r="B891" s="17"/>
    </row>
    <row r="892" spans="2:2" ht="13.2">
      <c r="B892" s="17"/>
    </row>
    <row r="893" spans="2:2" ht="13.2">
      <c r="B893" s="17"/>
    </row>
    <row r="894" spans="2:2" ht="13.2">
      <c r="B894" s="17"/>
    </row>
    <row r="895" spans="2:2" ht="13.2">
      <c r="B895" s="17"/>
    </row>
    <row r="896" spans="2:2" ht="13.2">
      <c r="B896" s="17"/>
    </row>
    <row r="897" spans="2:2" ht="13.2">
      <c r="B897" s="17"/>
    </row>
    <row r="898" spans="2:2" ht="13.2">
      <c r="B898" s="17"/>
    </row>
    <row r="899" spans="2:2" ht="13.2">
      <c r="B899" s="17"/>
    </row>
    <row r="900" spans="2:2" ht="13.2">
      <c r="B900" s="17"/>
    </row>
    <row r="901" spans="2:2" ht="13.2">
      <c r="B901" s="17"/>
    </row>
    <row r="902" spans="2:2" ht="13.2">
      <c r="B902" s="17"/>
    </row>
    <row r="903" spans="2:2" ht="13.2">
      <c r="B903" s="17"/>
    </row>
    <row r="904" spans="2:2" ht="13.2">
      <c r="B904" s="17"/>
    </row>
    <row r="905" spans="2:2" ht="13.2">
      <c r="B905" s="17"/>
    </row>
    <row r="906" spans="2:2" ht="13.2">
      <c r="B906" s="17"/>
    </row>
    <row r="907" spans="2:2" ht="13.2">
      <c r="B907" s="17"/>
    </row>
    <row r="908" spans="2:2" ht="13.2">
      <c r="B908" s="17"/>
    </row>
    <row r="909" spans="2:2" ht="13.2">
      <c r="B909" s="17"/>
    </row>
    <row r="910" spans="2:2" ht="13.2">
      <c r="B910" s="17"/>
    </row>
    <row r="911" spans="2:2" ht="13.2">
      <c r="B911" s="17"/>
    </row>
    <row r="912" spans="2:2" ht="13.2">
      <c r="B912" s="17"/>
    </row>
    <row r="913" spans="2:2" ht="13.2">
      <c r="B913" s="17"/>
    </row>
    <row r="914" spans="2:2" ht="13.2">
      <c r="B914" s="17"/>
    </row>
    <row r="915" spans="2:2" ht="13.2">
      <c r="B915" s="17"/>
    </row>
    <row r="916" spans="2:2" ht="13.2">
      <c r="B916" s="17"/>
    </row>
    <row r="917" spans="2:2" ht="13.2">
      <c r="B917" s="17"/>
    </row>
    <row r="918" spans="2:2" ht="13.2">
      <c r="B918" s="17"/>
    </row>
    <row r="919" spans="2:2" ht="13.2">
      <c r="B919" s="17"/>
    </row>
    <row r="920" spans="2:2" ht="13.2">
      <c r="B920" s="17"/>
    </row>
    <row r="921" spans="2:2" ht="13.2">
      <c r="B921" s="17"/>
    </row>
    <row r="922" spans="2:2" ht="13.2">
      <c r="B922" s="17"/>
    </row>
    <row r="923" spans="2:2" ht="13.2">
      <c r="B923" s="17"/>
    </row>
    <row r="924" spans="2:2" ht="13.2">
      <c r="B924" s="17"/>
    </row>
    <row r="925" spans="2:2" ht="13.2">
      <c r="B925" s="17"/>
    </row>
    <row r="926" spans="2:2" ht="13.2">
      <c r="B926" s="17"/>
    </row>
    <row r="927" spans="2:2" ht="13.2">
      <c r="B927" s="17"/>
    </row>
    <row r="928" spans="2:2" ht="13.2">
      <c r="B928" s="17"/>
    </row>
    <row r="929" spans="2:2" ht="13.2">
      <c r="B929" s="17"/>
    </row>
    <row r="930" spans="2:2" ht="13.2">
      <c r="B930" s="17"/>
    </row>
    <row r="931" spans="2:2" ht="13.2">
      <c r="B931" s="17"/>
    </row>
    <row r="932" spans="2:2" ht="13.2">
      <c r="B932" s="17"/>
    </row>
    <row r="933" spans="2:2" ht="13.2">
      <c r="B933" s="17"/>
    </row>
    <row r="934" spans="2:2" ht="13.2">
      <c r="B934" s="17"/>
    </row>
    <row r="935" spans="2:2" ht="13.2">
      <c r="B935" s="17"/>
    </row>
    <row r="936" spans="2:2" ht="13.2">
      <c r="B936" s="17"/>
    </row>
    <row r="937" spans="2:2" ht="13.2">
      <c r="B937" s="17"/>
    </row>
    <row r="938" spans="2:2" ht="13.2">
      <c r="B938" s="17"/>
    </row>
    <row r="939" spans="2:2" ht="13.2">
      <c r="B939" s="17"/>
    </row>
    <row r="940" spans="2:2" ht="13.2">
      <c r="B940" s="17"/>
    </row>
    <row r="941" spans="2:2" ht="13.2">
      <c r="B941" s="17"/>
    </row>
    <row r="942" spans="2:2" ht="13.2">
      <c r="B942" s="17"/>
    </row>
    <row r="943" spans="2:2" ht="13.2">
      <c r="B943" s="17"/>
    </row>
    <row r="944" spans="2:2" ht="13.2">
      <c r="B944" s="17"/>
    </row>
    <row r="945" spans="2:2" ht="13.2">
      <c r="B945" s="17"/>
    </row>
    <row r="946" spans="2:2" ht="13.2">
      <c r="B946" s="17"/>
    </row>
    <row r="947" spans="2:2" ht="13.2">
      <c r="B947" s="17"/>
    </row>
    <row r="948" spans="2:2" ht="13.2">
      <c r="B948" s="17"/>
    </row>
    <row r="949" spans="2:2" ht="13.2">
      <c r="B949" s="17"/>
    </row>
    <row r="950" spans="2:2" ht="13.2">
      <c r="B950" s="17"/>
    </row>
    <row r="951" spans="2:2" ht="13.2">
      <c r="B951" s="17"/>
    </row>
    <row r="952" spans="2:2" ht="13.2">
      <c r="B952" s="17"/>
    </row>
    <row r="953" spans="2:2" ht="13.2">
      <c r="B953" s="17"/>
    </row>
    <row r="954" spans="2:2" ht="13.2">
      <c r="B954" s="17"/>
    </row>
    <row r="955" spans="2:2" ht="13.2">
      <c r="B955" s="17"/>
    </row>
    <row r="956" spans="2:2" ht="13.2">
      <c r="B956" s="17"/>
    </row>
    <row r="957" spans="2:2" ht="13.2">
      <c r="B957" s="17"/>
    </row>
    <row r="958" spans="2:2" ht="13.2">
      <c r="B958" s="17"/>
    </row>
    <row r="959" spans="2:2" ht="13.2">
      <c r="B959" s="17"/>
    </row>
    <row r="960" spans="2:2" ht="13.2">
      <c r="B960" s="17"/>
    </row>
    <row r="961" spans="2:2" ht="13.2">
      <c r="B961" s="17"/>
    </row>
    <row r="962" spans="2:2" ht="13.2">
      <c r="B962" s="17"/>
    </row>
    <row r="963" spans="2:2" ht="13.2">
      <c r="B963" s="17"/>
    </row>
    <row r="964" spans="2:2" ht="13.2">
      <c r="B964" s="17"/>
    </row>
    <row r="965" spans="2:2" ht="13.2">
      <c r="B965" s="17"/>
    </row>
    <row r="966" spans="2:2" ht="13.2">
      <c r="B966" s="17"/>
    </row>
    <row r="967" spans="2:2" ht="13.2">
      <c r="B967" s="17"/>
    </row>
    <row r="968" spans="2:2" ht="13.2">
      <c r="B968" s="17"/>
    </row>
    <row r="969" spans="2:2" ht="13.2">
      <c r="B969" s="17"/>
    </row>
    <row r="970" spans="2:2" ht="13.2">
      <c r="B970" s="17"/>
    </row>
    <row r="971" spans="2:2" ht="13.2">
      <c r="B971" s="17"/>
    </row>
    <row r="972" spans="2:2" ht="13.2">
      <c r="B972" s="17"/>
    </row>
    <row r="973" spans="2:2" ht="13.2">
      <c r="B973" s="17"/>
    </row>
    <row r="974" spans="2:2" ht="13.2">
      <c r="B974" s="17"/>
    </row>
    <row r="975" spans="2:2" ht="13.2">
      <c r="B975" s="17"/>
    </row>
    <row r="976" spans="2:2" ht="13.2">
      <c r="B976" s="17"/>
    </row>
    <row r="977" spans="2:2" ht="13.2">
      <c r="B977" s="17"/>
    </row>
    <row r="978" spans="2:2" ht="13.2">
      <c r="B978" s="17"/>
    </row>
    <row r="979" spans="2:2" ht="13.2">
      <c r="B979" s="17"/>
    </row>
    <row r="980" spans="2:2" ht="13.2">
      <c r="B980" s="17"/>
    </row>
    <row r="981" spans="2:2" ht="13.2">
      <c r="B981" s="17"/>
    </row>
    <row r="982" spans="2:2" ht="13.2">
      <c r="B982" s="17"/>
    </row>
    <row r="983" spans="2:2" ht="13.2">
      <c r="B983" s="17"/>
    </row>
    <row r="984" spans="2:2" ht="13.2">
      <c r="B984" s="17"/>
    </row>
    <row r="985" spans="2:2" ht="13.2">
      <c r="B985" s="17"/>
    </row>
    <row r="986" spans="2:2" ht="13.2">
      <c r="B986" s="17"/>
    </row>
    <row r="987" spans="2:2" ht="13.2">
      <c r="B987" s="17"/>
    </row>
    <row r="988" spans="2:2" ht="13.2">
      <c r="B988" s="17"/>
    </row>
    <row r="989" spans="2:2" ht="13.2">
      <c r="B989" s="17"/>
    </row>
    <row r="990" spans="2:2" ht="13.2">
      <c r="B990" s="17"/>
    </row>
    <row r="991" spans="2:2" ht="13.2">
      <c r="B991" s="17"/>
    </row>
    <row r="992" spans="2:2" ht="13.2">
      <c r="B992" s="17"/>
    </row>
    <row r="993" spans="2:2" ht="13.2">
      <c r="B993" s="17"/>
    </row>
    <row r="994" spans="2:2" ht="13.2">
      <c r="B994" s="17"/>
    </row>
    <row r="995" spans="2:2" ht="13.2">
      <c r="B995" s="17"/>
    </row>
    <row r="996" spans="2:2" ht="13.2">
      <c r="B996" s="17"/>
    </row>
    <row r="997" spans="2:2" ht="13.2">
      <c r="B997" s="17"/>
    </row>
    <row r="998" spans="2:2" ht="13.2">
      <c r="B998" s="17"/>
    </row>
    <row r="999" spans="2:2" ht="13.2">
      <c r="B999" s="17"/>
    </row>
    <row r="1000" spans="2:2" ht="13.2">
      <c r="B1000" s="17"/>
    </row>
    <row r="1001" spans="2:2" ht="13.2">
      <c r="B1001" s="17"/>
    </row>
    <row r="1002" spans="2:2" ht="13.2">
      <c r="B1002" s="17"/>
    </row>
    <row r="1003" spans="2:2" ht="13.2">
      <c r="B1003" s="17"/>
    </row>
    <row r="1004" spans="2:2" ht="13.2">
      <c r="B1004" s="17"/>
    </row>
    <row r="1005" spans="2:2" ht="13.2">
      <c r="B1005" s="17"/>
    </row>
    <row r="1006" spans="2:2" ht="13.2">
      <c r="B1006" s="17"/>
    </row>
    <row r="1007" spans="2:2" ht="13.2">
      <c r="B1007" s="17"/>
    </row>
    <row r="1008" spans="2:2" ht="13.2">
      <c r="B1008" s="17"/>
    </row>
    <row r="1009" spans="2:2" ht="13.2">
      <c r="B1009" s="17"/>
    </row>
    <row r="1010" spans="2:2" ht="13.2">
      <c r="B1010" s="17"/>
    </row>
    <row r="1011" spans="2:2" ht="13.2">
      <c r="B1011" s="17"/>
    </row>
    <row r="1012" spans="2:2" ht="13.2">
      <c r="B1012" s="17"/>
    </row>
    <row r="1013" spans="2:2" ht="13.2">
      <c r="B1013" s="17"/>
    </row>
    <row r="1014" spans="2:2" ht="13.2">
      <c r="B1014" s="17"/>
    </row>
    <row r="1015" spans="2:2" ht="13.2">
      <c r="B1015" s="17"/>
    </row>
    <row r="1016" spans="2:2" ht="13.2">
      <c r="B1016" s="17"/>
    </row>
    <row r="1017" spans="2:2" ht="13.2">
      <c r="B1017" s="17"/>
    </row>
    <row r="1018" spans="2:2" ht="13.2">
      <c r="B1018" s="17"/>
    </row>
    <row r="1019" spans="2:2" ht="13.2">
      <c r="B1019" s="17"/>
    </row>
  </sheetData>
  <dataValidations count="11">
    <dataValidation type="decimal" operator="greaterThanOrEqual" allowBlank="1" showDropDown="1" sqref="B19" xr:uid="{00000000-0002-0000-0100-000000000000}">
      <formula1>0</formula1>
    </dataValidation>
    <dataValidation type="decimal" operator="greaterThan" allowBlank="1" showDropDown="1" showErrorMessage="1" sqref="B6" xr:uid="{00000000-0002-0000-0100-000001000000}">
      <formula1>-1</formula1>
    </dataValidation>
    <dataValidation type="decimal" operator="greaterThan" allowBlank="1" showDropDown="1" showErrorMessage="1" sqref="B5" xr:uid="{00000000-0002-0000-0100-000002000000}">
      <formula1>0</formula1>
    </dataValidation>
    <dataValidation type="decimal" operator="greaterThan" allowBlank="1" showDropDown="1" showInputMessage="1" showErrorMessage="1" prompt="Enter a number greater than 0" sqref="B7:B9" xr:uid="{00000000-0002-0000-0100-000005000000}">
      <formula1>0</formula1>
    </dataValidation>
    <dataValidation type="decimal" operator="greaterThanOrEqual" allowBlank="1" showDropDown="1" showErrorMessage="1" sqref="B10:B11" xr:uid="{00000000-0002-0000-0100-000006000000}">
      <formula1>0</formula1>
    </dataValidation>
    <dataValidation type="list" allowBlank="1" showErrorMessage="1" sqref="B15" xr:uid="{00000000-0002-0000-0100-000007000000}">
      <formula1>"Yes,No"</formula1>
    </dataValidation>
    <dataValidation type="list" allowBlank="1" showErrorMessage="1" sqref="B23" xr:uid="{00000000-0002-0000-0100-000009000000}">
      <formula1>"Literacy,Math"</formula1>
    </dataValidation>
    <dataValidation type="decimal" operator="greaterThan" allowBlank="1" showDropDown="1" showErrorMessage="1" sqref="B39:B41" xr:uid="{00000000-0002-0000-0100-00000A000000}">
      <formula1>-0.01</formula1>
    </dataValidation>
    <dataValidation type="custom" errorStyle="warning" allowBlank="1" showInputMessage="1" showErrorMessage="1" errorTitle="WARNING" error="Editing this cell may compromise the functionality of the cost tool." sqref="A1:A41" xr:uid="{907F35F8-4F85-4AA1-81CE-F8CC4E73D81A}">
      <formula1>""</formula1>
    </dataValidation>
    <dataValidation type="custom" errorStyle="warning" allowBlank="1" showInputMessage="1" showErrorMessage="1" errorTitle="WARNING" error="Editing this cell may compromise functionality of the tool." sqref="C1:D1048576" xr:uid="{EA3D22AF-D84B-4EA9-B50E-6046F68F8AA4}">
      <formula1>""</formula1>
    </dataValidation>
    <dataValidation type="list" allowBlank="1" showInputMessage="1" showErrorMessage="1" sqref="B25 B26:B37" xr:uid="{783F60A8-45E3-4F2B-9A66-01CE3959ABB2}">
      <formula1>"TRUE, FALSE"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5">
        <x14:dataValidation type="list" allowBlank="1" showErrorMessage="1" xr:uid="{00000000-0002-0000-0100-000003000000}">
          <x14:formula1>
            <xm:f>'Drop Downs'!$E$2:$E$12</xm:f>
          </x14:formula1>
          <xm:sqref>B14</xm:sqref>
        </x14:dataValidation>
        <x14:dataValidation type="list" allowBlank="1" showErrorMessage="1" xr:uid="{00000000-0002-0000-0100-000008000000}">
          <x14:formula1>
            <xm:f>'Drop Downs'!$C$5:$C$7</xm:f>
          </x14:formula1>
          <xm:sqref>B16</xm:sqref>
        </x14:dataValidation>
        <x14:dataValidation type="list" allowBlank="1" showErrorMessage="1" xr:uid="{00000000-0002-0000-0100-00000B000000}">
          <x14:formula1>
            <xm:f>'Drop Downs'!$C$1:$C$3</xm:f>
          </x14:formula1>
          <xm:sqref>B12</xm:sqref>
        </x14:dataValidation>
        <x14:dataValidation type="list" allowBlank="1" showErrorMessage="1" xr:uid="{00000000-0002-0000-0100-00000C000000}">
          <x14:formula1>
            <xm:f>'Drop Downs'!$A$5:$A$9</xm:f>
          </x14:formula1>
          <xm:sqref>B13</xm:sqref>
        </x14:dataValidation>
        <x14:dataValidation type="list" allowBlank="1" showErrorMessage="1" xr:uid="{00000000-0002-0000-0100-000004000000}">
          <x14:formula1>
            <xm:f>'Local Prices'!$A$3:$A1018</xm:f>
          </x14:formula1>
          <xm:sqref>B3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7CB4D"/>
    <outlinePr summaryBelow="0" summaryRight="0"/>
  </sheetPr>
  <dimension ref="A1:AB1014"/>
  <sheetViews>
    <sheetView workbookViewId="0">
      <pane xSplit="2" ySplit="2" topLeftCell="C37" activePane="bottomRight" state="frozen"/>
      <selection pane="topRight" activeCell="C1" sqref="C1"/>
      <selection pane="bottomLeft" activeCell="A3" sqref="A3"/>
      <selection pane="bottomRight" activeCell="O13" sqref="O13"/>
    </sheetView>
  </sheetViews>
  <sheetFormatPr defaultColWidth="12.6640625" defaultRowHeight="15.75" customHeight="1"/>
  <cols>
    <col min="1" max="1" width="34.77734375" customWidth="1"/>
    <col min="2" max="2" width="33.77734375" customWidth="1"/>
    <col min="3" max="3" width="23.77734375" customWidth="1"/>
    <col min="4" max="5" width="17.88671875" customWidth="1"/>
    <col min="6" max="7" width="12.6640625" style="98"/>
    <col min="14" max="14" width="19.77734375" bestFit="1" customWidth="1"/>
    <col min="15" max="15" width="19.44140625" customWidth="1"/>
  </cols>
  <sheetData>
    <row r="1" spans="1:28" ht="13.2">
      <c r="B1" s="20"/>
      <c r="F1" s="69"/>
      <c r="G1" s="69"/>
      <c r="H1" s="21"/>
    </row>
    <row r="2" spans="1:28" ht="27.6" customHeight="1">
      <c r="A2" s="22" t="s">
        <v>49</v>
      </c>
      <c r="B2" s="22" t="s">
        <v>50</v>
      </c>
      <c r="C2" s="22" t="s">
        <v>51</v>
      </c>
      <c r="D2" s="22" t="s">
        <v>52</v>
      </c>
      <c r="E2" s="22" t="s">
        <v>53</v>
      </c>
      <c r="F2" s="23" t="s">
        <v>54</v>
      </c>
      <c r="G2" s="23" t="s">
        <v>55</v>
      </c>
      <c r="H2" s="107" t="s">
        <v>56</v>
      </c>
      <c r="I2" s="22" t="s">
        <v>57</v>
      </c>
      <c r="J2" s="22" t="s">
        <v>58</v>
      </c>
      <c r="K2" s="22" t="s">
        <v>59</v>
      </c>
      <c r="L2" s="22" t="s">
        <v>60</v>
      </c>
      <c r="M2" s="22" t="s">
        <v>61</v>
      </c>
      <c r="N2" s="22" t="s">
        <v>62</v>
      </c>
      <c r="O2" s="22" t="s">
        <v>63</v>
      </c>
      <c r="P2" s="22" t="s">
        <v>64</v>
      </c>
      <c r="Q2" s="22" t="s">
        <v>65</v>
      </c>
      <c r="R2" s="22" t="s">
        <v>66</v>
      </c>
      <c r="S2" s="22"/>
      <c r="T2" s="22"/>
      <c r="U2" s="22"/>
      <c r="V2" s="22"/>
      <c r="W2" s="22"/>
      <c r="X2" s="22"/>
      <c r="Y2" s="22"/>
      <c r="Z2" s="22"/>
      <c r="AA2" s="22"/>
      <c r="AB2" s="22"/>
    </row>
    <row r="3" spans="1:28" ht="13.2">
      <c r="A3" s="24" t="s">
        <v>67</v>
      </c>
      <c r="B3" s="25"/>
      <c r="C3" s="26"/>
      <c r="D3" s="26"/>
      <c r="E3" s="26"/>
      <c r="F3" s="69"/>
      <c r="G3" s="69"/>
      <c r="H3" s="21"/>
    </row>
    <row r="4" spans="1:28" ht="13.2">
      <c r="A4" s="1" t="s">
        <v>68</v>
      </c>
      <c r="B4" s="25"/>
      <c r="C4" s="26"/>
      <c r="D4" s="26"/>
      <c r="E4" s="26"/>
      <c r="F4" s="69" t="str">
        <f>IF(C4="","",IF(VLOOKUP(C4,'Price Table'!A:B,2,0)="Price not available, will default to Actual Price",IF(H4="","Price not available, will default to Actual Price",H4),IFERROR(VLOOKUP(C4,'Price Table'!A:B,2,0),"Error")))</f>
        <v/>
      </c>
      <c r="G4" s="69" t="str">
        <f>IF(C4="","",IFERROR((INDEX('Local Prices'!$A$1:$R$533,MATCH('1 Implementation Details'!$B$3,'Local Prices'!A:A,0),MATCH(C4,'Local Prices'!$1:$1,0))),IF(H4="","Price not available, will default to Actual Price",H4)))</f>
        <v/>
      </c>
      <c r="H4" s="27"/>
      <c r="I4" s="28">
        <f>IFERROR(F4*E4,0)</f>
        <v>0</v>
      </c>
      <c r="J4" s="28" t="e">
        <f>I4/'1 Implementation Details'!$B$5</f>
        <v>#DIV/0!</v>
      </c>
      <c r="K4" s="28">
        <f>IFERROR(G4*E4,0)</f>
        <v>0</v>
      </c>
      <c r="L4" s="28" t="e">
        <f>K4/'1 Implementation Details'!$B$5</f>
        <v>#DIV/0!</v>
      </c>
      <c r="M4" s="21">
        <f t="shared" ref="M4:M46" si="0">H4*E4</f>
        <v>0</v>
      </c>
      <c r="N4" s="28" t="e">
        <f>M4/'1 Implementation Details'!$B$5</f>
        <v>#DIV/0!</v>
      </c>
      <c r="O4" s="26"/>
      <c r="P4" s="28">
        <f t="shared" ref="P4:P16" si="1">IF(O4="yes",J4,0)</f>
        <v>0</v>
      </c>
      <c r="Q4" s="28">
        <f t="shared" ref="Q4:Q16" si="2">IF(O4="yes",L4,0)</f>
        <v>0</v>
      </c>
      <c r="R4" s="29">
        <f t="shared" ref="R4:R16" si="3">IF(O4="yes",N4,0)</f>
        <v>0</v>
      </c>
    </row>
    <row r="5" spans="1:28" ht="13.2">
      <c r="A5" s="1" t="s">
        <v>69</v>
      </c>
      <c r="B5" s="25"/>
      <c r="C5" s="26"/>
      <c r="D5" s="26"/>
      <c r="E5" s="26"/>
      <c r="F5" s="69" t="str">
        <f>IF(C5="","",IF(VLOOKUP(C5,'Price Table'!A:B,2,0)="Price not available, will default to Actual Price",IF(H5="","Price not available, will default to Actual Price",H5),IFERROR(VLOOKUP(C5,'Price Table'!A:B,2,0),"Error")))</f>
        <v/>
      </c>
      <c r="G5" s="69" t="str">
        <f>IF(C5="","",IFERROR((INDEX('Local Prices'!$A$1:$R$533,MATCH('1 Implementation Details'!$B$3,'Local Prices'!A:A,0),MATCH(C5,'Local Prices'!$1:$1,0))),IF(H5="","Price not available, will default to Actual Price",H5)))</f>
        <v/>
      </c>
      <c r="H5" s="27"/>
      <c r="I5" s="28">
        <f t="shared" ref="I5:I46" si="4">IFERROR(F5*E5,0)</f>
        <v>0</v>
      </c>
      <c r="J5" s="28" t="e">
        <f>I5/'1 Implementation Details'!$B$5</f>
        <v>#DIV/0!</v>
      </c>
      <c r="K5" s="28">
        <f t="shared" ref="K5:K46" si="5">IFERROR(G5*E5,0)</f>
        <v>0</v>
      </c>
      <c r="L5" s="28" t="e">
        <f>K5/'1 Implementation Details'!$B$5</f>
        <v>#DIV/0!</v>
      </c>
      <c r="M5" s="21">
        <f t="shared" si="0"/>
        <v>0</v>
      </c>
      <c r="N5" s="28" t="e">
        <f>M5/'1 Implementation Details'!$B$5</f>
        <v>#DIV/0!</v>
      </c>
      <c r="O5" s="26"/>
      <c r="P5" s="1">
        <f t="shared" si="1"/>
        <v>0</v>
      </c>
      <c r="Q5" s="28">
        <f t="shared" si="2"/>
        <v>0</v>
      </c>
      <c r="R5" s="30">
        <f t="shared" si="3"/>
        <v>0</v>
      </c>
    </row>
    <row r="6" spans="1:28" ht="13.2">
      <c r="A6" s="1" t="s">
        <v>71</v>
      </c>
      <c r="B6" s="25"/>
      <c r="C6" s="26"/>
      <c r="D6" s="26"/>
      <c r="E6" s="26"/>
      <c r="F6" s="69" t="str">
        <f>IF(C6="","",IF(VLOOKUP(C6,'Price Table'!A:B,2,0)="Price not available, will default to Actual Price",IF(H6="","Price not available, will default to Actual Price",H6),IFERROR(VLOOKUP(C6,'Price Table'!A:B,2,0),"Error")))</f>
        <v/>
      </c>
      <c r="G6" s="69" t="str">
        <f>IF(C6="","",IFERROR((INDEX('Local Prices'!$A$1:$R$533,MATCH('1 Implementation Details'!$B$3,'Local Prices'!A:A,0),MATCH(C6,'Local Prices'!$1:$1,0))),IF(H6="","Price not available, will default to Actual Price",H6)))</f>
        <v/>
      </c>
      <c r="H6" s="27"/>
      <c r="I6" s="28">
        <f t="shared" si="4"/>
        <v>0</v>
      </c>
      <c r="J6" s="28" t="e">
        <f>I6/'1 Implementation Details'!$B$5</f>
        <v>#DIV/0!</v>
      </c>
      <c r="K6" s="28">
        <f t="shared" si="5"/>
        <v>0</v>
      </c>
      <c r="L6" s="28" t="e">
        <f>K6/'1 Implementation Details'!$B$5</f>
        <v>#DIV/0!</v>
      </c>
      <c r="M6" s="21">
        <f t="shared" si="0"/>
        <v>0</v>
      </c>
      <c r="N6" s="28" t="e">
        <f>M6/'1 Implementation Details'!$B$5</f>
        <v>#DIV/0!</v>
      </c>
      <c r="O6" s="26"/>
      <c r="P6" s="1">
        <f t="shared" si="1"/>
        <v>0</v>
      </c>
      <c r="Q6" s="28">
        <f t="shared" si="2"/>
        <v>0</v>
      </c>
      <c r="R6" s="30">
        <f t="shared" si="3"/>
        <v>0</v>
      </c>
    </row>
    <row r="7" spans="1:28" ht="13.8" thickBot="1">
      <c r="A7" s="1" t="s">
        <v>72</v>
      </c>
      <c r="B7" s="25"/>
      <c r="C7" s="26"/>
      <c r="D7" s="26"/>
      <c r="E7" s="26"/>
      <c r="F7" s="69" t="str">
        <f>IF(C7="","",IF(VLOOKUP(C7,'Price Table'!A:B,2,0)="Price not available, will default to Actual Price",IF(H7="","Price not available, will default to Actual Price",H7),IFERROR(VLOOKUP(C7,'Price Table'!A:B,2,0),"Error")))</f>
        <v/>
      </c>
      <c r="G7" s="69" t="str">
        <f>IF(C7="","",IFERROR((INDEX('Local Prices'!$A$1:$R$533,MATCH('1 Implementation Details'!$B$3,'Local Prices'!A:A,0),MATCH(C7,'Local Prices'!$1:$1,0))),IF(H7="","Price not available, will default to Actual Price",H7)))</f>
        <v/>
      </c>
      <c r="H7" s="27"/>
      <c r="I7" s="28">
        <f t="shared" si="4"/>
        <v>0</v>
      </c>
      <c r="J7" s="28" t="e">
        <f>I7/'1 Implementation Details'!$B$5</f>
        <v>#DIV/0!</v>
      </c>
      <c r="K7" s="28">
        <f t="shared" si="5"/>
        <v>0</v>
      </c>
      <c r="L7" s="28" t="e">
        <f>K7/'1 Implementation Details'!$B$5</f>
        <v>#DIV/0!</v>
      </c>
      <c r="M7" s="21">
        <f t="shared" si="0"/>
        <v>0</v>
      </c>
      <c r="N7" s="28" t="e">
        <f>M7/'1 Implementation Details'!$B$5</f>
        <v>#DIV/0!</v>
      </c>
      <c r="O7" s="26"/>
      <c r="P7" s="1">
        <f t="shared" si="1"/>
        <v>0</v>
      </c>
      <c r="Q7" s="28">
        <f t="shared" si="2"/>
        <v>0</v>
      </c>
      <c r="R7" s="30">
        <f t="shared" si="3"/>
        <v>0</v>
      </c>
    </row>
    <row r="8" spans="1:28" ht="13.8" thickBot="1">
      <c r="A8" s="1" t="s">
        <v>73</v>
      </c>
      <c r="B8" s="25"/>
      <c r="C8" s="26"/>
      <c r="D8" s="26"/>
      <c r="E8" s="26"/>
      <c r="F8" s="69" t="str">
        <f>IF(C8="","",IF(VLOOKUP(C8,'Price Table'!A:B,2,0)="Price not available, will default to Actual Price",IF(H8="","Price not available, will default to Actual Price",H8),IFERROR(VLOOKUP(C8,'Price Table'!A:B,2,0),"Error")))</f>
        <v/>
      </c>
      <c r="G8" s="69" t="str">
        <f>IF(C8="","",IFERROR((INDEX('Local Prices'!$A$1:$R$533,MATCH('1 Implementation Details'!$B$3,'Local Prices'!A:A,0),MATCH(C8,'Local Prices'!$1:$1,0))),IF(H8="","Price not available, will default to Actual Price",H8)))</f>
        <v/>
      </c>
      <c r="H8" s="105"/>
      <c r="I8" s="28">
        <f t="shared" si="4"/>
        <v>0</v>
      </c>
      <c r="J8" s="28" t="e">
        <f>I8/'1 Implementation Details'!$B$5</f>
        <v>#DIV/0!</v>
      </c>
      <c r="K8" s="28">
        <f t="shared" si="5"/>
        <v>0</v>
      </c>
      <c r="L8" s="28" t="e">
        <f>K8/'1 Implementation Details'!$B$5</f>
        <v>#DIV/0!</v>
      </c>
      <c r="M8" s="21">
        <f t="shared" si="0"/>
        <v>0</v>
      </c>
      <c r="N8" s="28" t="e">
        <f>M8/'1 Implementation Details'!$B$5</f>
        <v>#DIV/0!</v>
      </c>
      <c r="O8" s="26"/>
      <c r="P8" s="1">
        <f t="shared" si="1"/>
        <v>0</v>
      </c>
      <c r="Q8" s="28">
        <f t="shared" si="2"/>
        <v>0</v>
      </c>
      <c r="R8" s="30">
        <f t="shared" si="3"/>
        <v>0</v>
      </c>
    </row>
    <row r="9" spans="1:28" ht="13.8" thickBot="1">
      <c r="A9" s="1" t="s">
        <v>74</v>
      </c>
      <c r="B9" s="104"/>
      <c r="C9" s="26"/>
      <c r="D9" s="26"/>
      <c r="E9" s="26"/>
      <c r="F9" s="69" t="str">
        <f>IF(C9="","",IF(VLOOKUP(C9,'Price Table'!A:B,2,0)="Price not available, will default to Actual Price",IF(H9="","Price not available, will default to Actual Price",H9),IFERROR(VLOOKUP(C9,'Price Table'!A:B,2,0),"Error")))</f>
        <v/>
      </c>
      <c r="G9" s="69" t="str">
        <f>IF(C9="","",IFERROR((INDEX('Local Prices'!$A$1:$R$533,MATCH('1 Implementation Details'!$B$3,'Local Prices'!A:A,0),MATCH(C9,'Local Prices'!$1:$1,0))),IF(H9="","Price not available, will default to Actual Price",H9)))</f>
        <v/>
      </c>
      <c r="H9" s="105"/>
      <c r="I9" s="28">
        <f t="shared" si="4"/>
        <v>0</v>
      </c>
      <c r="J9" s="28" t="e">
        <f>I9/'1 Implementation Details'!$B$5</f>
        <v>#DIV/0!</v>
      </c>
      <c r="K9" s="28">
        <f t="shared" si="5"/>
        <v>0</v>
      </c>
      <c r="L9" s="28" t="e">
        <f>K9/'1 Implementation Details'!$B$5</f>
        <v>#DIV/0!</v>
      </c>
      <c r="M9" s="21">
        <f t="shared" si="0"/>
        <v>0</v>
      </c>
      <c r="N9" s="28" t="e">
        <f>M9/'1 Implementation Details'!$B$5</f>
        <v>#DIV/0!</v>
      </c>
      <c r="O9" s="26"/>
      <c r="P9" s="1">
        <f t="shared" si="1"/>
        <v>0</v>
      </c>
      <c r="Q9" s="28">
        <f t="shared" si="2"/>
        <v>0</v>
      </c>
      <c r="R9" s="30">
        <f t="shared" si="3"/>
        <v>0</v>
      </c>
    </row>
    <row r="10" spans="1:28" ht="13.8" thickBot="1">
      <c r="A10" s="1" t="s">
        <v>75</v>
      </c>
      <c r="B10" s="104"/>
      <c r="C10" s="26"/>
      <c r="D10" s="26"/>
      <c r="E10" s="26"/>
      <c r="F10" s="69" t="str">
        <f>IF(C10="","",IF(VLOOKUP(C10,'Price Table'!A:B,2,0)="Price not available, will default to Actual Price",IF(H10="","Price not available, will default to Actual Price",H10),IFERROR(VLOOKUP(C10,'Price Table'!A:B,2,0),"Error")))</f>
        <v/>
      </c>
      <c r="G10" s="69" t="str">
        <f>IF(C10="","",IFERROR((INDEX('Local Prices'!$A$1:$R$533,MATCH('1 Implementation Details'!$B$3,'Local Prices'!A:A,0),MATCH(C10,'Local Prices'!$1:$1,0))),IF(H10="","Price not available, will default to Actual Price",H10)))</f>
        <v/>
      </c>
      <c r="H10" s="105"/>
      <c r="I10" s="28">
        <f t="shared" si="4"/>
        <v>0</v>
      </c>
      <c r="J10" s="28" t="e">
        <f>I10/'1 Implementation Details'!$B$5</f>
        <v>#DIV/0!</v>
      </c>
      <c r="K10" s="28">
        <f t="shared" si="5"/>
        <v>0</v>
      </c>
      <c r="L10" s="28" t="e">
        <f>K10/'1 Implementation Details'!$B$5</f>
        <v>#DIV/0!</v>
      </c>
      <c r="M10" s="21">
        <f t="shared" si="0"/>
        <v>0</v>
      </c>
      <c r="N10" s="28" t="e">
        <f>M10/'1 Implementation Details'!$B$5</f>
        <v>#DIV/0!</v>
      </c>
      <c r="O10" s="26"/>
      <c r="P10" s="1">
        <f t="shared" si="1"/>
        <v>0</v>
      </c>
      <c r="Q10" s="28">
        <f t="shared" si="2"/>
        <v>0</v>
      </c>
      <c r="R10" s="30">
        <f t="shared" si="3"/>
        <v>0</v>
      </c>
    </row>
    <row r="11" spans="1:28" ht="13.8" thickBot="1">
      <c r="A11" s="1" t="s">
        <v>76</v>
      </c>
      <c r="B11" s="104"/>
      <c r="C11" s="26"/>
      <c r="D11" s="26"/>
      <c r="E11" s="26"/>
      <c r="F11" s="69" t="str">
        <f>IF(C11="","",IF(VLOOKUP(C11,'Price Table'!A:B,2,0)="Price not available, will default to Actual Price",IF(H11="","Price not available, will default to Actual Price",H11),IFERROR(VLOOKUP(C11,'Price Table'!A:B,2,0),"Error")))</f>
        <v/>
      </c>
      <c r="G11" s="69" t="str">
        <f>IF(C11="","",IFERROR((INDEX('Local Prices'!$A$1:$R$533,MATCH('1 Implementation Details'!$B$3,'Local Prices'!A:A,0),MATCH(C11,'Local Prices'!$1:$1,0))),IF(H11="","Price not available, will default to Actual Price",H11)))</f>
        <v/>
      </c>
      <c r="H11" s="105"/>
      <c r="I11" s="28">
        <f t="shared" si="4"/>
        <v>0</v>
      </c>
      <c r="J11" s="28" t="e">
        <f>I11/'1 Implementation Details'!$B$5</f>
        <v>#DIV/0!</v>
      </c>
      <c r="K11" s="28">
        <f t="shared" si="5"/>
        <v>0</v>
      </c>
      <c r="L11" s="28" t="e">
        <f>K11/'1 Implementation Details'!$B$5</f>
        <v>#DIV/0!</v>
      </c>
      <c r="M11" s="21">
        <f t="shared" si="0"/>
        <v>0</v>
      </c>
      <c r="N11" s="28" t="e">
        <f>M11/'1 Implementation Details'!$B$5</f>
        <v>#DIV/0!</v>
      </c>
      <c r="O11" s="26"/>
      <c r="P11" s="1">
        <f t="shared" si="1"/>
        <v>0</v>
      </c>
      <c r="Q11" s="28">
        <f t="shared" si="2"/>
        <v>0</v>
      </c>
      <c r="R11" s="30">
        <f t="shared" si="3"/>
        <v>0</v>
      </c>
    </row>
    <row r="12" spans="1:28" ht="13.8" thickBot="1">
      <c r="A12" s="1" t="s">
        <v>77</v>
      </c>
      <c r="B12" s="104"/>
      <c r="C12" s="26"/>
      <c r="D12" s="26"/>
      <c r="E12" s="26"/>
      <c r="F12" s="69" t="str">
        <f>IF(C12="","",IF(VLOOKUP(C12,'Price Table'!A:B,2,0)="Price not available, will default to Actual Price",IF(H12="","Price not available, will default to Actual Price",H12),IFERROR(VLOOKUP(C12,'Price Table'!A:B,2,0),"Error")))</f>
        <v/>
      </c>
      <c r="G12" s="69" t="str">
        <f>IF(C12="","",IFERROR((INDEX('Local Prices'!$A$1:$R$533,MATCH('1 Implementation Details'!$B$3,'Local Prices'!A:A,0),MATCH(C12,'Local Prices'!$1:$1,0))),IF(H12="","Price not available, will default to Actual Price",H12)))</f>
        <v/>
      </c>
      <c r="H12" s="105"/>
      <c r="I12" s="28">
        <f t="shared" si="4"/>
        <v>0</v>
      </c>
      <c r="J12" s="28" t="e">
        <f>I12/'1 Implementation Details'!$B$5</f>
        <v>#DIV/0!</v>
      </c>
      <c r="K12" s="28">
        <f t="shared" si="5"/>
        <v>0</v>
      </c>
      <c r="L12" s="28" t="e">
        <f>K12/'1 Implementation Details'!$B$5</f>
        <v>#DIV/0!</v>
      </c>
      <c r="M12" s="21">
        <f t="shared" si="0"/>
        <v>0</v>
      </c>
      <c r="N12" s="28" t="e">
        <f>M12/'1 Implementation Details'!$B$5</f>
        <v>#DIV/0!</v>
      </c>
      <c r="O12" s="26"/>
      <c r="P12" s="1">
        <f t="shared" si="1"/>
        <v>0</v>
      </c>
      <c r="Q12" s="28">
        <f t="shared" si="2"/>
        <v>0</v>
      </c>
      <c r="R12" s="30">
        <f t="shared" si="3"/>
        <v>0</v>
      </c>
    </row>
    <row r="13" spans="1:28" ht="13.2">
      <c r="A13" s="1" t="s">
        <v>78</v>
      </c>
      <c r="B13" s="25"/>
      <c r="C13" s="26"/>
      <c r="D13" s="26"/>
      <c r="E13" s="26"/>
      <c r="F13" s="69" t="str">
        <f>IF(C13="","",IF(VLOOKUP(C13,'Price Table'!A:B,2,0)="Price not available, will default to Actual Price",IF(H13="","Price not available, will default to Actual Price",H13),IFERROR(VLOOKUP(C13,'Price Table'!A:B,2,0),"Error")))</f>
        <v/>
      </c>
      <c r="G13" s="69" t="str">
        <f>IF(C13="","",IFERROR((INDEX('Local Prices'!$A$1:$R$533,MATCH('1 Implementation Details'!$B$3,'Local Prices'!A:A,0),MATCH(C13,'Local Prices'!$1:$1,0))),IF(H13="","Price not available, will default to Actual Price",H13)))</f>
        <v/>
      </c>
      <c r="H13" s="27"/>
      <c r="I13" s="28">
        <f t="shared" si="4"/>
        <v>0</v>
      </c>
      <c r="J13" s="28" t="e">
        <f>I13/'1 Implementation Details'!$B$5</f>
        <v>#DIV/0!</v>
      </c>
      <c r="K13" s="28">
        <f t="shared" si="5"/>
        <v>0</v>
      </c>
      <c r="L13" s="28" t="e">
        <f>K13/'1 Implementation Details'!$B$5</f>
        <v>#DIV/0!</v>
      </c>
      <c r="M13" s="21">
        <f t="shared" si="0"/>
        <v>0</v>
      </c>
      <c r="N13" s="28" t="e">
        <f>M13/'1 Implementation Details'!$B$5</f>
        <v>#DIV/0!</v>
      </c>
      <c r="O13" s="26"/>
      <c r="P13" s="1">
        <f t="shared" si="1"/>
        <v>0</v>
      </c>
      <c r="Q13" s="28">
        <f t="shared" si="2"/>
        <v>0</v>
      </c>
      <c r="R13" s="30">
        <f t="shared" si="3"/>
        <v>0</v>
      </c>
    </row>
    <row r="14" spans="1:28" ht="13.2">
      <c r="A14" s="1" t="s">
        <v>79</v>
      </c>
      <c r="B14" s="25"/>
      <c r="C14" s="26"/>
      <c r="D14" s="26"/>
      <c r="E14" s="26"/>
      <c r="F14" s="69" t="str">
        <f>IF(C14="","",IF(VLOOKUP(C14,'Price Table'!A:B,2,0)="Price not available, will default to Actual Price",IF(H14="","Price not available, will default to Actual Price",H14),IFERROR(VLOOKUP(C14,'Price Table'!A:B,2,0),"Error")))</f>
        <v/>
      </c>
      <c r="G14" s="69" t="str">
        <f>IF(C14="","",IFERROR((INDEX('Local Prices'!$A$1:$R$533,MATCH('1 Implementation Details'!$B$3,'Local Prices'!A:A,0),MATCH(C14,'Local Prices'!$1:$1,0))),IF(H14="","Price not available, will default to Actual Price",H14)))</f>
        <v/>
      </c>
      <c r="H14" s="27"/>
      <c r="I14" s="28">
        <f t="shared" si="4"/>
        <v>0</v>
      </c>
      <c r="J14" s="28" t="e">
        <f>I14/'1 Implementation Details'!$B$5</f>
        <v>#DIV/0!</v>
      </c>
      <c r="K14" s="28">
        <f t="shared" si="5"/>
        <v>0</v>
      </c>
      <c r="L14" s="28" t="e">
        <f>K14/'1 Implementation Details'!$B$5</f>
        <v>#DIV/0!</v>
      </c>
      <c r="M14" s="21">
        <f t="shared" si="0"/>
        <v>0</v>
      </c>
      <c r="N14" s="28" t="e">
        <f>M14/'1 Implementation Details'!$B$5</f>
        <v>#DIV/0!</v>
      </c>
      <c r="O14" s="26"/>
      <c r="P14" s="1">
        <f t="shared" si="1"/>
        <v>0</v>
      </c>
      <c r="Q14" s="28">
        <f t="shared" si="2"/>
        <v>0</v>
      </c>
      <c r="R14" s="30">
        <f t="shared" si="3"/>
        <v>0</v>
      </c>
    </row>
    <row r="15" spans="1:28" ht="13.2">
      <c r="A15" s="1" t="s">
        <v>80</v>
      </c>
      <c r="B15" s="25"/>
      <c r="C15" s="26"/>
      <c r="D15" s="26"/>
      <c r="E15" s="26"/>
      <c r="F15" s="69" t="str">
        <f>IF(C15="","",IF(VLOOKUP(C15,'Price Table'!A:B,2,0)="Price not available, will default to Actual Price",IF(H15="","Price not available, will default to Actual Price",H15),IFERROR(VLOOKUP(C15,'Price Table'!A:B,2,0),"Error")))</f>
        <v/>
      </c>
      <c r="G15" s="69" t="str">
        <f>IF(C15="","",IFERROR((INDEX('Local Prices'!$A$1:$R$533,MATCH('1 Implementation Details'!$B$3,'Local Prices'!A:A,0),MATCH(C15,'Local Prices'!$1:$1,0))),IF(H15="","Price not available, will default to Actual Price",H15)))</f>
        <v/>
      </c>
      <c r="H15" s="27"/>
      <c r="I15" s="28">
        <f t="shared" si="4"/>
        <v>0</v>
      </c>
      <c r="J15" s="28" t="e">
        <f>I15/'1 Implementation Details'!$B$5</f>
        <v>#DIV/0!</v>
      </c>
      <c r="K15" s="28">
        <f t="shared" si="5"/>
        <v>0</v>
      </c>
      <c r="L15" s="28" t="e">
        <f>K15/'1 Implementation Details'!$B$5</f>
        <v>#DIV/0!</v>
      </c>
      <c r="M15" s="21">
        <f t="shared" si="0"/>
        <v>0</v>
      </c>
      <c r="N15" s="28" t="e">
        <f>M15/'1 Implementation Details'!$B$5</f>
        <v>#DIV/0!</v>
      </c>
      <c r="O15" s="26"/>
      <c r="P15" s="1">
        <f t="shared" si="1"/>
        <v>0</v>
      </c>
      <c r="Q15" s="28">
        <f t="shared" si="2"/>
        <v>0</v>
      </c>
      <c r="R15" s="30">
        <f t="shared" si="3"/>
        <v>0</v>
      </c>
    </row>
    <row r="16" spans="1:28" ht="13.2">
      <c r="A16" s="1" t="s">
        <v>81</v>
      </c>
      <c r="B16" s="25"/>
      <c r="C16" s="26"/>
      <c r="D16" s="26"/>
      <c r="E16" s="26"/>
      <c r="F16" s="69" t="str">
        <f>IF(C16="","",IF(VLOOKUP(C16,'Price Table'!A:B,2,0)="Price not available, will default to Actual Price",IF(H16="","Price not available, will default to Actual Price",H16),IFERROR(VLOOKUP(C16,'Price Table'!A:B,2,0),"Error")))</f>
        <v/>
      </c>
      <c r="G16" s="69" t="str">
        <f>IF(C16="","",IFERROR((INDEX('Local Prices'!$A$1:$R$533,MATCH('1 Implementation Details'!$B$3,'Local Prices'!A:A,0),MATCH(C16,'Local Prices'!$1:$1,0))),IF(H16="","Price not available, will default to Actual Price",H16)))</f>
        <v/>
      </c>
      <c r="H16" s="27"/>
      <c r="I16" s="28">
        <f t="shared" si="4"/>
        <v>0</v>
      </c>
      <c r="J16" s="28" t="e">
        <f>I16/'1 Implementation Details'!$B$5</f>
        <v>#DIV/0!</v>
      </c>
      <c r="K16" s="28">
        <f t="shared" si="5"/>
        <v>0</v>
      </c>
      <c r="L16" s="28" t="e">
        <f>K16/'1 Implementation Details'!$B$5</f>
        <v>#DIV/0!</v>
      </c>
      <c r="M16" s="21">
        <f t="shared" si="0"/>
        <v>0</v>
      </c>
      <c r="N16" s="28" t="e">
        <f>M16/'1 Implementation Details'!$B$5</f>
        <v>#DIV/0!</v>
      </c>
      <c r="O16" s="26"/>
      <c r="P16" s="1">
        <f t="shared" si="1"/>
        <v>0</v>
      </c>
      <c r="Q16" s="28">
        <f t="shared" si="2"/>
        <v>0</v>
      </c>
      <c r="R16" s="30">
        <f t="shared" si="3"/>
        <v>0</v>
      </c>
    </row>
    <row r="17" spans="1:18" ht="13.8" thickBot="1">
      <c r="A17" s="24" t="s">
        <v>82</v>
      </c>
      <c r="B17" s="25"/>
      <c r="C17" s="26"/>
      <c r="D17" s="26"/>
      <c r="E17" s="26"/>
      <c r="F17" s="69" t="str">
        <f>IF(C17="","",IF(VLOOKUP(C17,'Price Table'!A:B,2,0)="Price not available, will default to Actual Price",IF(H17="","Price not available, will default to Actual Price",H17),IFERROR(VLOOKUP(C17,'Price Table'!A:B,2,0),"Error")))</f>
        <v/>
      </c>
      <c r="G17" s="69" t="str">
        <f>IF(C17="","",IFERROR((INDEX('Local Prices'!$A$1:$R$533,MATCH('1 Implementation Details'!$B$3,'Local Prices'!A:A,0),MATCH(C17,'Local Prices'!$1:$1,0))),IF(H17="","Price not available, will default to Actual Price",H17)))</f>
        <v/>
      </c>
      <c r="H17" s="27"/>
      <c r="I17" s="28">
        <f t="shared" si="4"/>
        <v>0</v>
      </c>
      <c r="J17" s="28" t="e">
        <f>I17/'1 Implementation Details'!$B$5</f>
        <v>#DIV/0!</v>
      </c>
      <c r="K17" s="28">
        <f t="shared" si="5"/>
        <v>0</v>
      </c>
      <c r="L17" s="28" t="e">
        <f>K17/'1 Implementation Details'!$B$5</f>
        <v>#DIV/0!</v>
      </c>
      <c r="M17" s="21">
        <f t="shared" si="0"/>
        <v>0</v>
      </c>
      <c r="N17" s="28" t="e">
        <f>M17/'1 Implementation Details'!$B$5</f>
        <v>#DIV/0!</v>
      </c>
      <c r="O17" s="31"/>
      <c r="Q17" s="28"/>
      <c r="R17" s="30"/>
    </row>
    <row r="18" spans="1:18" ht="13.8" thickBot="1">
      <c r="A18" s="1" t="s">
        <v>83</v>
      </c>
      <c r="B18" s="104"/>
      <c r="C18" s="26"/>
      <c r="D18" s="26"/>
      <c r="E18" s="26"/>
      <c r="F18" s="69" t="str">
        <f>IF(C18="","",IF(VLOOKUP(C18,'Price Table'!A:B,2,0)="Price not available, will default to Actual Price",IF(H18="","Price not available, will default to Actual Price",H18),IFERROR(VLOOKUP(C18,'Price Table'!A:B,2,0),"Error")))</f>
        <v/>
      </c>
      <c r="G18" s="69" t="str">
        <f>IF(C18="","",IFERROR((INDEX('Local Prices'!$A$1:$R$533,MATCH('1 Implementation Details'!$B$3,'Local Prices'!A:A,0),MATCH(C18,'Local Prices'!$1:$1,0))),IF(H18="","Price not available, will default to Actual Price",H18)))</f>
        <v/>
      </c>
      <c r="H18" s="27"/>
      <c r="I18" s="28">
        <f t="shared" si="4"/>
        <v>0</v>
      </c>
      <c r="J18" s="28" t="e">
        <f>I18/'1 Implementation Details'!$B$5</f>
        <v>#DIV/0!</v>
      </c>
      <c r="K18" s="28">
        <f t="shared" si="5"/>
        <v>0</v>
      </c>
      <c r="L18" s="28" t="e">
        <f>K18/'1 Implementation Details'!$B$5</f>
        <v>#DIV/0!</v>
      </c>
      <c r="M18" s="21">
        <f t="shared" si="0"/>
        <v>0</v>
      </c>
      <c r="N18" s="28" t="e">
        <f>M18/'1 Implementation Details'!$B$5</f>
        <v>#DIV/0!</v>
      </c>
      <c r="O18" s="26"/>
      <c r="P18" s="1">
        <f t="shared" ref="P18:P34" si="6">IF(O18="yes",J18,0)</f>
        <v>0</v>
      </c>
      <c r="Q18" s="28">
        <f t="shared" ref="Q18:Q34" si="7">IF(O18="yes",L18,0)</f>
        <v>0</v>
      </c>
      <c r="R18" s="30">
        <f t="shared" ref="R18:R34" si="8">IF(O18="yes",N18,0)</f>
        <v>0</v>
      </c>
    </row>
    <row r="19" spans="1:18" ht="13.8" thickBot="1">
      <c r="A19" s="1" t="s">
        <v>68</v>
      </c>
      <c r="B19" s="104"/>
      <c r="C19" s="26"/>
      <c r="D19" s="26"/>
      <c r="E19" s="26"/>
      <c r="F19" s="69" t="str">
        <f>IF(C19="","",IF(VLOOKUP(C19,'Price Table'!A:B,2,0)="Price not available, will default to Actual Price",IF(H19="","Price not available, will default to Actual Price",H19),IFERROR(VLOOKUP(C19,'Price Table'!A:B,2,0),"Error")))</f>
        <v/>
      </c>
      <c r="G19" s="69" t="str">
        <f>IF(C19="","",IFERROR((INDEX('Local Prices'!$A$1:$R$533,MATCH('1 Implementation Details'!$B$3,'Local Prices'!A:A,0),MATCH(C19,'Local Prices'!$1:$1,0))),IF(H19="","Price not available, will default to Actual Price",H19)))</f>
        <v/>
      </c>
      <c r="H19" s="105"/>
      <c r="I19" s="28">
        <f t="shared" si="4"/>
        <v>0</v>
      </c>
      <c r="J19" s="28" t="e">
        <f>I19/'1 Implementation Details'!$B$5</f>
        <v>#DIV/0!</v>
      </c>
      <c r="K19" s="28">
        <f t="shared" si="5"/>
        <v>0</v>
      </c>
      <c r="L19" s="28" t="e">
        <f>K19/'1 Implementation Details'!$B$5</f>
        <v>#DIV/0!</v>
      </c>
      <c r="M19" s="21">
        <f t="shared" si="0"/>
        <v>0</v>
      </c>
      <c r="N19" s="28" t="e">
        <f>M19/'1 Implementation Details'!$B$5</f>
        <v>#DIV/0!</v>
      </c>
      <c r="O19" s="26"/>
      <c r="P19" s="1">
        <f t="shared" si="6"/>
        <v>0</v>
      </c>
      <c r="Q19" s="28">
        <f t="shared" si="7"/>
        <v>0</v>
      </c>
      <c r="R19" s="30">
        <f t="shared" si="8"/>
        <v>0</v>
      </c>
    </row>
    <row r="20" spans="1:18" ht="13.8" thickBot="1">
      <c r="A20" s="1" t="s">
        <v>69</v>
      </c>
      <c r="B20" s="104"/>
      <c r="C20" s="26"/>
      <c r="D20" s="26"/>
      <c r="E20" s="26"/>
      <c r="F20" s="69" t="str">
        <f>IF(C20="","",IF(VLOOKUP(C20,'Price Table'!A:B,2,0)="Price not available, will default to Actual Price",IF(H20="","Price not available, will default to Actual Price",H20),IFERROR(VLOOKUP(C20,'Price Table'!A:B,2,0),"Error")))</f>
        <v/>
      </c>
      <c r="G20" s="69" t="str">
        <f>IF(C20="","",IFERROR((INDEX('Local Prices'!$A$1:$R$533,MATCH('1 Implementation Details'!$B$3,'Local Prices'!A:A,0),MATCH(C20,'Local Prices'!$1:$1,0))),IF(H20="","Price not available, will default to Actual Price",H20)))</f>
        <v/>
      </c>
      <c r="H20" s="105"/>
      <c r="I20" s="28">
        <f t="shared" si="4"/>
        <v>0</v>
      </c>
      <c r="J20" s="28" t="e">
        <f>I20/'1 Implementation Details'!$B$5</f>
        <v>#DIV/0!</v>
      </c>
      <c r="K20" s="28">
        <f t="shared" si="5"/>
        <v>0</v>
      </c>
      <c r="L20" s="28" t="e">
        <f>K20/'1 Implementation Details'!$B$5</f>
        <v>#DIV/0!</v>
      </c>
      <c r="M20" s="21">
        <f t="shared" si="0"/>
        <v>0</v>
      </c>
      <c r="N20" s="28" t="e">
        <f>M20/'1 Implementation Details'!$B$5</f>
        <v>#DIV/0!</v>
      </c>
      <c r="O20" s="26"/>
      <c r="P20" s="1">
        <f t="shared" si="6"/>
        <v>0</v>
      </c>
      <c r="Q20" s="28">
        <f t="shared" si="7"/>
        <v>0</v>
      </c>
      <c r="R20" s="30">
        <f t="shared" si="8"/>
        <v>0</v>
      </c>
    </row>
    <row r="21" spans="1:18" ht="13.8" thickBot="1">
      <c r="A21" s="1" t="s">
        <v>71</v>
      </c>
      <c r="B21" s="104"/>
      <c r="C21" s="26"/>
      <c r="D21" s="26"/>
      <c r="E21" s="26"/>
      <c r="F21" s="69" t="str">
        <f>IF(C21="","",IF(VLOOKUP(C21,'Price Table'!A:B,2,0)="Price not available, will default to Actual Price",IF(H21="","Price not available, will default to Actual Price",H21),IFERROR(VLOOKUP(C21,'Price Table'!A:B,2,0),"Error")))</f>
        <v/>
      </c>
      <c r="G21" s="69" t="str">
        <f>IF(C21="","",IFERROR((INDEX('Local Prices'!$A$1:$R$533,MATCH('1 Implementation Details'!$B$3,'Local Prices'!A:A,0),MATCH(C21,'Local Prices'!$1:$1,0))),IF(H21="","Price not available, will default to Actual Price",H21)))</f>
        <v/>
      </c>
      <c r="H21" s="27"/>
      <c r="I21" s="28">
        <f t="shared" si="4"/>
        <v>0</v>
      </c>
      <c r="J21" s="28" t="e">
        <f>I21/'1 Implementation Details'!$B$5</f>
        <v>#DIV/0!</v>
      </c>
      <c r="K21" s="28">
        <f t="shared" si="5"/>
        <v>0</v>
      </c>
      <c r="L21" s="28" t="e">
        <f>K21/'1 Implementation Details'!$B$5</f>
        <v>#DIV/0!</v>
      </c>
      <c r="M21" s="21">
        <f t="shared" si="0"/>
        <v>0</v>
      </c>
      <c r="N21" s="28" t="e">
        <f>M21/'1 Implementation Details'!$B$5</f>
        <v>#DIV/0!</v>
      </c>
      <c r="O21" s="26"/>
      <c r="P21" s="1">
        <f t="shared" si="6"/>
        <v>0</v>
      </c>
      <c r="Q21" s="28">
        <f t="shared" si="7"/>
        <v>0</v>
      </c>
      <c r="R21" s="30">
        <f t="shared" si="8"/>
        <v>0</v>
      </c>
    </row>
    <row r="22" spans="1:18" ht="13.8" thickBot="1">
      <c r="A22" s="1" t="s">
        <v>84</v>
      </c>
      <c r="B22" s="104"/>
      <c r="C22" s="26"/>
      <c r="D22" s="26"/>
      <c r="E22" s="26"/>
      <c r="F22" s="69" t="str">
        <f>IF(C22="","",IF(VLOOKUP(C22,'Price Table'!A:B,2,0)="Price not available, will default to Actual Price",IF(H22="","Price not available, will default to Actual Price",H22),IFERROR(VLOOKUP(C22,'Price Table'!A:B,2,0),"Error")))</f>
        <v/>
      </c>
      <c r="G22" s="69" t="str">
        <f>IF(C22="","",IFERROR((INDEX('Local Prices'!$A$1:$R$533,MATCH('1 Implementation Details'!$B$3,'Local Prices'!A:A,0),MATCH(C22,'Local Prices'!$1:$1,0))),IF(H22="","Price not available, will default to Actual Price",H22)))</f>
        <v/>
      </c>
      <c r="H22" s="27"/>
      <c r="I22" s="28">
        <f t="shared" si="4"/>
        <v>0</v>
      </c>
      <c r="J22" s="28" t="e">
        <f>I22/'1 Implementation Details'!$B$5</f>
        <v>#DIV/0!</v>
      </c>
      <c r="K22" s="28">
        <f t="shared" si="5"/>
        <v>0</v>
      </c>
      <c r="L22" s="28" t="e">
        <f>K22/'1 Implementation Details'!$B$5</f>
        <v>#DIV/0!</v>
      </c>
      <c r="M22" s="21">
        <f t="shared" si="0"/>
        <v>0</v>
      </c>
      <c r="N22" s="28" t="e">
        <f>M22/'1 Implementation Details'!$B$5</f>
        <v>#DIV/0!</v>
      </c>
      <c r="O22" s="26"/>
      <c r="P22" s="1">
        <f t="shared" si="6"/>
        <v>0</v>
      </c>
      <c r="Q22" s="28">
        <f t="shared" si="7"/>
        <v>0</v>
      </c>
      <c r="R22" s="30">
        <f t="shared" si="8"/>
        <v>0</v>
      </c>
    </row>
    <row r="23" spans="1:18" ht="13.8" thickBot="1">
      <c r="A23" s="1" t="s">
        <v>85</v>
      </c>
      <c r="B23" s="104"/>
      <c r="C23" s="26"/>
      <c r="D23" s="26"/>
      <c r="E23" s="26"/>
      <c r="F23" s="69" t="str">
        <f>IF(C23="","",IF(VLOOKUP(C23,'Price Table'!A:B,2,0)="Price not available, will default to Actual Price",IF(H23="","Price not available, will default to Actual Price",H23),IFERROR(VLOOKUP(C23,'Price Table'!A:B,2,0),"Error")))</f>
        <v/>
      </c>
      <c r="G23" s="69" t="str">
        <f>IF(C23="","",IFERROR((INDEX('Local Prices'!$A$1:$R$533,MATCH('1 Implementation Details'!$B$3,'Local Prices'!A:A,0),MATCH(C23,'Local Prices'!$1:$1,0))),IF(H23="","Price not available, will default to Actual Price",H23)))</f>
        <v/>
      </c>
      <c r="H23" s="27"/>
      <c r="I23" s="28">
        <f t="shared" si="4"/>
        <v>0</v>
      </c>
      <c r="J23" s="28" t="e">
        <f>I23/'1 Implementation Details'!$B$5</f>
        <v>#DIV/0!</v>
      </c>
      <c r="K23" s="28">
        <f t="shared" si="5"/>
        <v>0</v>
      </c>
      <c r="L23" s="28" t="e">
        <f>K23/'1 Implementation Details'!$B$5</f>
        <v>#DIV/0!</v>
      </c>
      <c r="M23" s="21">
        <f t="shared" si="0"/>
        <v>0</v>
      </c>
      <c r="N23" s="28" t="e">
        <f>M23/'1 Implementation Details'!$B$5</f>
        <v>#DIV/0!</v>
      </c>
      <c r="O23" s="26"/>
      <c r="P23" s="1">
        <f t="shared" si="6"/>
        <v>0</v>
      </c>
      <c r="Q23" s="28">
        <f t="shared" si="7"/>
        <v>0</v>
      </c>
      <c r="R23" s="30">
        <f t="shared" si="8"/>
        <v>0</v>
      </c>
    </row>
    <row r="24" spans="1:18" ht="13.8" thickBot="1">
      <c r="A24" s="1" t="s">
        <v>86</v>
      </c>
      <c r="B24" s="104"/>
      <c r="C24" s="26"/>
      <c r="D24" s="26"/>
      <c r="E24" s="26"/>
      <c r="F24" s="69" t="str">
        <f>IF(C24="","",IF(VLOOKUP(C24,'Price Table'!A:B,2,0)="Price not available, will default to Actual Price",IF(H24="","Price not available, will default to Actual Price",H24),IFERROR(VLOOKUP(C24,'Price Table'!A:B,2,0),"Error")))</f>
        <v/>
      </c>
      <c r="G24" s="69" t="str">
        <f>IF(C24="","",IFERROR((INDEX('Local Prices'!$A$1:$R$533,MATCH('1 Implementation Details'!$B$3,'Local Prices'!A:A,0),MATCH(C24,'Local Prices'!$1:$1,0))),IF(H24="","Price not available, will default to Actual Price",H24)))</f>
        <v/>
      </c>
      <c r="H24" s="27"/>
      <c r="I24" s="28">
        <f t="shared" si="4"/>
        <v>0</v>
      </c>
      <c r="J24" s="28" t="e">
        <f>I24/'1 Implementation Details'!$B$5</f>
        <v>#DIV/0!</v>
      </c>
      <c r="K24" s="28">
        <f t="shared" si="5"/>
        <v>0</v>
      </c>
      <c r="L24" s="28" t="e">
        <f>K24/'1 Implementation Details'!$B$5</f>
        <v>#DIV/0!</v>
      </c>
      <c r="M24" s="21">
        <f t="shared" si="0"/>
        <v>0</v>
      </c>
      <c r="N24" s="28" t="e">
        <f>M24/'1 Implementation Details'!$B$5</f>
        <v>#DIV/0!</v>
      </c>
      <c r="O24" s="26"/>
      <c r="P24" s="1">
        <f t="shared" si="6"/>
        <v>0</v>
      </c>
      <c r="Q24" s="28">
        <f t="shared" si="7"/>
        <v>0</v>
      </c>
      <c r="R24" s="30">
        <f t="shared" si="8"/>
        <v>0</v>
      </c>
    </row>
    <row r="25" spans="1:18" ht="13.2">
      <c r="A25" s="1" t="s">
        <v>87</v>
      </c>
      <c r="B25" s="25"/>
      <c r="C25" s="26"/>
      <c r="D25" s="26"/>
      <c r="E25" s="26"/>
      <c r="F25" s="69" t="str">
        <f>IF(C25="","",IF(VLOOKUP(C25,'Price Table'!A:B,2,0)="Price not available, will default to Actual Price",IF(H25="","Price not available, will default to Actual Price",H25),IFERROR(VLOOKUP(C25,'Price Table'!A:B,2,0),"Error")))</f>
        <v/>
      </c>
      <c r="G25" s="69" t="str">
        <f>IF(C25="","",IFERROR((INDEX('Local Prices'!$A$1:$R$533,MATCH('1 Implementation Details'!$B$3,'Local Prices'!A:A,0),MATCH(C25,'Local Prices'!$1:$1,0))),IF(H25="","Price not available, will default to Actual Price",H25)))</f>
        <v/>
      </c>
      <c r="H25" s="27"/>
      <c r="I25" s="28">
        <f t="shared" si="4"/>
        <v>0</v>
      </c>
      <c r="J25" s="28" t="e">
        <f>I25/'1 Implementation Details'!$B$5</f>
        <v>#DIV/0!</v>
      </c>
      <c r="K25" s="28">
        <f t="shared" si="5"/>
        <v>0</v>
      </c>
      <c r="L25" s="28" t="e">
        <f>K25/'1 Implementation Details'!$B$5</f>
        <v>#DIV/0!</v>
      </c>
      <c r="M25" s="21">
        <f t="shared" si="0"/>
        <v>0</v>
      </c>
      <c r="N25" s="28" t="e">
        <f>M25/'1 Implementation Details'!$B$5</f>
        <v>#DIV/0!</v>
      </c>
      <c r="O25" s="26"/>
      <c r="P25" s="1">
        <f t="shared" si="6"/>
        <v>0</v>
      </c>
      <c r="Q25" s="28">
        <f t="shared" si="7"/>
        <v>0</v>
      </c>
      <c r="R25" s="30">
        <f t="shared" si="8"/>
        <v>0</v>
      </c>
    </row>
    <row r="26" spans="1:18" ht="13.2">
      <c r="A26" s="1" t="s">
        <v>88</v>
      </c>
      <c r="B26" s="25"/>
      <c r="C26" s="26"/>
      <c r="D26" s="26"/>
      <c r="E26" s="26"/>
      <c r="F26" s="69" t="str">
        <f>IF(C26="","",IF(VLOOKUP(C26,'Price Table'!A:B,2,0)="Price not available, will default to Actual Price",IF(H26="","Price not available, will default to Actual Price",H26),IFERROR(VLOOKUP(C26,'Price Table'!A:B,2,0),"Error")))</f>
        <v/>
      </c>
      <c r="G26" s="69" t="str">
        <f>IF(C26="","",IFERROR((INDEX('Local Prices'!$A$1:$R$533,MATCH('1 Implementation Details'!$B$3,'Local Prices'!A:A,0),MATCH(C26,'Local Prices'!$1:$1,0))),IF(H26="","Price not available, will default to Actual Price",H26)))</f>
        <v/>
      </c>
      <c r="H26" s="27"/>
      <c r="I26" s="28">
        <f t="shared" si="4"/>
        <v>0</v>
      </c>
      <c r="J26" s="28" t="e">
        <f>I26/'1 Implementation Details'!$B$5</f>
        <v>#DIV/0!</v>
      </c>
      <c r="K26" s="28">
        <f t="shared" si="5"/>
        <v>0</v>
      </c>
      <c r="L26" s="28" t="e">
        <f>K26/'1 Implementation Details'!$B$5</f>
        <v>#DIV/0!</v>
      </c>
      <c r="M26" s="21">
        <f t="shared" si="0"/>
        <v>0</v>
      </c>
      <c r="N26" s="28" t="e">
        <f>M26/'1 Implementation Details'!$B$5</f>
        <v>#DIV/0!</v>
      </c>
      <c r="O26" s="26"/>
      <c r="P26" s="1">
        <f t="shared" si="6"/>
        <v>0</v>
      </c>
      <c r="Q26" s="28">
        <f t="shared" si="7"/>
        <v>0</v>
      </c>
      <c r="R26" s="30">
        <f t="shared" si="8"/>
        <v>0</v>
      </c>
    </row>
    <row r="27" spans="1:18" ht="13.2">
      <c r="A27" s="1" t="s">
        <v>89</v>
      </c>
      <c r="B27" s="25"/>
      <c r="C27" s="26"/>
      <c r="D27" s="26"/>
      <c r="E27" s="26"/>
      <c r="F27" s="69" t="str">
        <f>IF(C27="","",IF(VLOOKUP(C27,'Price Table'!A:B,2,0)="Price not available, will default to Actual Price",IF(H27="","Price not available, will default to Actual Price",H27),IFERROR(VLOOKUP(C27,'Price Table'!A:B,2,0),"Error")))</f>
        <v/>
      </c>
      <c r="G27" s="69" t="str">
        <f>IF(C27="","",IFERROR((INDEX('Local Prices'!$A$1:$R$533,MATCH('1 Implementation Details'!$B$3,'Local Prices'!A:A,0),MATCH(C27,'Local Prices'!$1:$1,0))),IF(H27="","Price not available, will default to Actual Price",H27)))</f>
        <v/>
      </c>
      <c r="H27" s="27"/>
      <c r="I27" s="28">
        <f t="shared" si="4"/>
        <v>0</v>
      </c>
      <c r="J27" s="28" t="e">
        <f>I27/'1 Implementation Details'!$B$5</f>
        <v>#DIV/0!</v>
      </c>
      <c r="K27" s="28">
        <f t="shared" si="5"/>
        <v>0</v>
      </c>
      <c r="L27" s="28" t="e">
        <f>K27/'1 Implementation Details'!$B$5</f>
        <v>#DIV/0!</v>
      </c>
      <c r="M27" s="21">
        <f t="shared" si="0"/>
        <v>0</v>
      </c>
      <c r="N27" s="28" t="e">
        <f>M27/'1 Implementation Details'!$B$5</f>
        <v>#DIV/0!</v>
      </c>
      <c r="O27" s="26"/>
      <c r="P27" s="1">
        <f t="shared" si="6"/>
        <v>0</v>
      </c>
      <c r="Q27" s="28">
        <f t="shared" si="7"/>
        <v>0</v>
      </c>
      <c r="R27" s="30">
        <f t="shared" si="8"/>
        <v>0</v>
      </c>
    </row>
    <row r="28" spans="1:18" ht="13.8" thickBot="1">
      <c r="A28" s="24" t="s">
        <v>90</v>
      </c>
      <c r="B28" s="25"/>
      <c r="C28" s="26"/>
      <c r="D28" s="26"/>
      <c r="E28" s="26"/>
      <c r="F28" s="69" t="str">
        <f>IF(C28="","",IF(VLOOKUP(C28,'Price Table'!A:B,2,0)="Price not available, will default to Actual Price",IF(H28="","Price not available, will default to Actual Price",H28),IFERROR(VLOOKUP(C28,'Price Table'!A:B,2,0),"Error")))</f>
        <v/>
      </c>
      <c r="G28" s="69" t="str">
        <f>IF(C28="","",IFERROR((INDEX('Local Prices'!$A$1:$R$533,MATCH('1 Implementation Details'!$B$3,'Local Prices'!A:A,0),MATCH(C28,'Local Prices'!$1:$1,0))),IF(H28="","Price not available, will default to Actual Price",H28)))</f>
        <v/>
      </c>
      <c r="H28" s="27"/>
      <c r="I28" s="28">
        <f t="shared" si="4"/>
        <v>0</v>
      </c>
      <c r="J28" s="28" t="e">
        <f>I28/'1 Implementation Details'!$B$5</f>
        <v>#DIV/0!</v>
      </c>
      <c r="K28" s="28">
        <f t="shared" si="5"/>
        <v>0</v>
      </c>
      <c r="L28" s="28" t="e">
        <f>K28/'1 Implementation Details'!$B$5</f>
        <v>#DIV/0!</v>
      </c>
      <c r="M28" s="21">
        <f t="shared" si="0"/>
        <v>0</v>
      </c>
      <c r="N28" s="28" t="e">
        <f>M28/'1 Implementation Details'!$B$5</f>
        <v>#DIV/0!</v>
      </c>
      <c r="O28" s="31"/>
      <c r="P28" s="1">
        <f t="shared" si="6"/>
        <v>0</v>
      </c>
      <c r="Q28" s="28">
        <f t="shared" si="7"/>
        <v>0</v>
      </c>
      <c r="R28" s="30">
        <f t="shared" si="8"/>
        <v>0</v>
      </c>
    </row>
    <row r="29" spans="1:18" ht="13.8" thickBot="1">
      <c r="A29" s="1" t="s">
        <v>91</v>
      </c>
      <c r="B29" s="104"/>
      <c r="C29" s="26"/>
      <c r="D29" s="26"/>
      <c r="E29" s="26"/>
      <c r="F29" s="69" t="str">
        <f>IF(C29="","",IF(VLOOKUP(C29,'Price Table'!A:B,2,0)="Price not available, will default to Actual Price",IF(H29="","Price not available, will default to Actual Price",H29),IFERROR(VLOOKUP(C29,'Price Table'!A:B,2,0),"Error")))</f>
        <v/>
      </c>
      <c r="G29" s="69" t="str">
        <f>IF(C29="","",IFERROR((INDEX('Local Prices'!$A$1:$R$533,MATCH('1 Implementation Details'!$B$3,'Local Prices'!A:A,0),MATCH(C29,'Local Prices'!$1:$1,0))),IF(H29="","Price not available, will default to Actual Price",H29)))</f>
        <v/>
      </c>
      <c r="H29" s="27"/>
      <c r="I29" s="28">
        <f t="shared" si="4"/>
        <v>0</v>
      </c>
      <c r="J29" s="28" t="e">
        <f>I29/'1 Implementation Details'!$B$5</f>
        <v>#DIV/0!</v>
      </c>
      <c r="K29" s="28">
        <f t="shared" si="5"/>
        <v>0</v>
      </c>
      <c r="L29" s="28" t="e">
        <f>K29/'1 Implementation Details'!$B$5</f>
        <v>#DIV/0!</v>
      </c>
      <c r="M29" s="21">
        <f t="shared" si="0"/>
        <v>0</v>
      </c>
      <c r="N29" s="28" t="e">
        <f>M29/'1 Implementation Details'!$B$5</f>
        <v>#DIV/0!</v>
      </c>
      <c r="O29" s="26"/>
      <c r="P29" s="1">
        <f t="shared" si="6"/>
        <v>0</v>
      </c>
      <c r="Q29" s="28">
        <f t="shared" si="7"/>
        <v>0</v>
      </c>
      <c r="R29" s="30">
        <f t="shared" si="8"/>
        <v>0</v>
      </c>
    </row>
    <row r="30" spans="1:18" ht="13.8" thickBot="1">
      <c r="A30" s="1" t="s">
        <v>92</v>
      </c>
      <c r="B30" s="104"/>
      <c r="C30" s="26"/>
      <c r="D30" s="26"/>
      <c r="E30" s="26"/>
      <c r="F30" s="69" t="str">
        <f>IF(C30="","",IF(VLOOKUP(C30,'Price Table'!A:B,2,0)="Price not available, will default to Actual Price",IF(H30="","Price not available, will default to Actual Price",H30),IFERROR(VLOOKUP(C30,'Price Table'!A:B,2,0),"Error")))</f>
        <v/>
      </c>
      <c r="G30" s="69" t="str">
        <f>IF(C30="","",IFERROR((INDEX('Local Prices'!$A$1:$R$533,MATCH('1 Implementation Details'!$B$3,'Local Prices'!A:A,0),MATCH(C30,'Local Prices'!$1:$1,0))),IF(H30="","Price not available, will default to Actual Price",H30)))</f>
        <v/>
      </c>
      <c r="H30" s="105"/>
      <c r="I30" s="28">
        <f t="shared" si="4"/>
        <v>0</v>
      </c>
      <c r="J30" s="28" t="e">
        <f>I30/'1 Implementation Details'!$B$5</f>
        <v>#DIV/0!</v>
      </c>
      <c r="K30" s="28">
        <f t="shared" si="5"/>
        <v>0</v>
      </c>
      <c r="L30" s="28" t="e">
        <f>K30/'1 Implementation Details'!$B$5</f>
        <v>#DIV/0!</v>
      </c>
      <c r="M30" s="21">
        <f t="shared" si="0"/>
        <v>0</v>
      </c>
      <c r="N30" s="28" t="e">
        <f>M30/'1 Implementation Details'!$B$5</f>
        <v>#DIV/0!</v>
      </c>
      <c r="O30" s="26"/>
      <c r="P30" s="1">
        <f t="shared" si="6"/>
        <v>0</v>
      </c>
      <c r="Q30" s="28">
        <f t="shared" si="7"/>
        <v>0</v>
      </c>
      <c r="R30" s="30">
        <f t="shared" si="8"/>
        <v>0</v>
      </c>
    </row>
    <row r="31" spans="1:18" ht="13.8" thickBot="1">
      <c r="A31" s="1" t="s">
        <v>93</v>
      </c>
      <c r="B31" s="104"/>
      <c r="C31" s="26"/>
      <c r="D31" s="26"/>
      <c r="E31" s="26"/>
      <c r="F31" s="69" t="str">
        <f>IF(C31="","",IF(VLOOKUP(C31,'Price Table'!A:B,2,0)="Price not available, will default to Actual Price",IF(H31="","Price not available, will default to Actual Price",H31),IFERROR(VLOOKUP(C31,'Price Table'!A:B,2,0),"Error")))</f>
        <v/>
      </c>
      <c r="G31" s="69" t="str">
        <f>IF(C31="","",IFERROR((INDEX('Local Prices'!$A$1:$R$533,MATCH('1 Implementation Details'!$B$3,'Local Prices'!A:A,0),MATCH(C31,'Local Prices'!$1:$1,0))),IF(H31="","Price not available, will default to Actual Price",H31)))</f>
        <v/>
      </c>
      <c r="H31" s="105"/>
      <c r="I31" s="28">
        <f t="shared" si="4"/>
        <v>0</v>
      </c>
      <c r="J31" s="28" t="e">
        <f>I31/'1 Implementation Details'!$B$5</f>
        <v>#DIV/0!</v>
      </c>
      <c r="K31" s="28">
        <f t="shared" si="5"/>
        <v>0</v>
      </c>
      <c r="L31" s="28" t="e">
        <f>K31/'1 Implementation Details'!$B$5</f>
        <v>#DIV/0!</v>
      </c>
      <c r="M31" s="21">
        <f t="shared" si="0"/>
        <v>0</v>
      </c>
      <c r="N31" s="28" t="e">
        <f>M31/'1 Implementation Details'!$B$5</f>
        <v>#DIV/0!</v>
      </c>
      <c r="O31" s="26"/>
      <c r="P31" s="1">
        <f t="shared" si="6"/>
        <v>0</v>
      </c>
      <c r="Q31" s="28">
        <f t="shared" si="7"/>
        <v>0</v>
      </c>
      <c r="R31" s="30">
        <f t="shared" si="8"/>
        <v>0</v>
      </c>
    </row>
    <row r="32" spans="1:18" ht="13.8" thickBot="1">
      <c r="A32" s="1" t="s">
        <v>94</v>
      </c>
      <c r="B32" s="104"/>
      <c r="C32" s="26"/>
      <c r="D32" s="26"/>
      <c r="E32" s="26"/>
      <c r="F32" s="69" t="str">
        <f>IF(C32="","",IF(VLOOKUP(C32,'Price Table'!A:B,2,0)="Price not available, will default to Actual Price",IF(H32="","Price not available, will default to Actual Price",H32),IFERROR(VLOOKUP(C32,'Price Table'!A:B,2,0),"Error")))</f>
        <v/>
      </c>
      <c r="G32" s="69" t="str">
        <f>IF(C32="","",IFERROR((INDEX('Local Prices'!$A$1:$R$533,MATCH('1 Implementation Details'!$B$3,'Local Prices'!A:A,0),MATCH(C32,'Local Prices'!$1:$1,0))),IF(H32="","Price not available, will default to Actual Price",H32)))</f>
        <v/>
      </c>
      <c r="H32" s="106"/>
      <c r="I32" s="28">
        <f t="shared" si="4"/>
        <v>0</v>
      </c>
      <c r="J32" s="28" t="e">
        <f>I32/'1 Implementation Details'!$B$5</f>
        <v>#DIV/0!</v>
      </c>
      <c r="K32" s="28">
        <f t="shared" si="5"/>
        <v>0</v>
      </c>
      <c r="L32" s="28" t="e">
        <f>K32/'1 Implementation Details'!$B$5</f>
        <v>#DIV/0!</v>
      </c>
      <c r="M32" s="28">
        <f t="shared" si="0"/>
        <v>0</v>
      </c>
      <c r="N32" s="28" t="e">
        <f>M32/'1 Implementation Details'!$B$5</f>
        <v>#DIV/0!</v>
      </c>
      <c r="O32" s="26"/>
      <c r="P32" s="1">
        <f t="shared" si="6"/>
        <v>0</v>
      </c>
      <c r="Q32" s="28">
        <f t="shared" si="7"/>
        <v>0</v>
      </c>
      <c r="R32" s="30">
        <f t="shared" si="8"/>
        <v>0</v>
      </c>
    </row>
    <row r="33" spans="1:18" ht="13.8" thickBot="1">
      <c r="A33" s="1" t="s">
        <v>95</v>
      </c>
      <c r="B33" s="104"/>
      <c r="C33" s="26"/>
      <c r="D33" s="26"/>
      <c r="E33" s="26"/>
      <c r="F33" s="69" t="str">
        <f>IF(C33="","",IF(VLOOKUP(C33,'Price Table'!A:B,2,0)="Price not available, will default to Actual Price",IF(H33="","Price not available, will default to Actual Price",H33),IFERROR(VLOOKUP(C33,'Price Table'!A:B,2,0),"Error")))</f>
        <v/>
      </c>
      <c r="G33" s="69" t="str">
        <f>IF(C33="","",IFERROR((INDEX('Local Prices'!$A$1:$R$533,MATCH('1 Implementation Details'!$B$3,'Local Prices'!A:A,0),MATCH(C33,'Local Prices'!$1:$1,0))),IF(H33="","Price not available, will default to Actual Price",H33)))</f>
        <v/>
      </c>
      <c r="H33" s="27"/>
      <c r="I33" s="28">
        <f t="shared" si="4"/>
        <v>0</v>
      </c>
      <c r="J33" s="28" t="e">
        <f>I33/'1 Implementation Details'!$B$5</f>
        <v>#DIV/0!</v>
      </c>
      <c r="K33" s="28">
        <f t="shared" si="5"/>
        <v>0</v>
      </c>
      <c r="L33" s="28" t="e">
        <f>K33/'1 Implementation Details'!$B$5</f>
        <v>#DIV/0!</v>
      </c>
      <c r="M33" s="21">
        <f t="shared" si="0"/>
        <v>0</v>
      </c>
      <c r="N33" s="28" t="e">
        <f>M33/'1 Implementation Details'!$B$5</f>
        <v>#DIV/0!</v>
      </c>
      <c r="O33" s="26"/>
      <c r="P33" s="1">
        <f t="shared" si="6"/>
        <v>0</v>
      </c>
      <c r="Q33" s="28">
        <f t="shared" si="7"/>
        <v>0</v>
      </c>
      <c r="R33" s="30">
        <f t="shared" si="8"/>
        <v>0</v>
      </c>
    </row>
    <row r="34" spans="1:18" ht="13.8" thickBot="1">
      <c r="A34" s="1" t="s">
        <v>96</v>
      </c>
      <c r="B34" s="104"/>
      <c r="C34" s="26"/>
      <c r="D34" s="26"/>
      <c r="E34" s="26"/>
      <c r="F34" s="69" t="str">
        <f>IF(C34="","",IF(VLOOKUP(C34,'Price Table'!A:B,2,0)="Price not available, will default to Actual Price",IF(H34="","Price not available, will default to Actual Price",H34),IFERROR(VLOOKUP(C34,'Price Table'!A:B,2,0),"Error")))</f>
        <v/>
      </c>
      <c r="G34" s="69" t="str">
        <f>IF(C34="","",IFERROR((INDEX('Local Prices'!$A$1:$R$533,MATCH('1 Implementation Details'!$B$3,'Local Prices'!A:A,0),MATCH(C34,'Local Prices'!$1:$1,0))),IF(H34="","Price not available, will default to Actual Price",H34)))</f>
        <v/>
      </c>
      <c r="H34" s="27"/>
      <c r="I34" s="28">
        <f t="shared" si="4"/>
        <v>0</v>
      </c>
      <c r="J34" s="28" t="e">
        <f>I34/'1 Implementation Details'!$B$5</f>
        <v>#DIV/0!</v>
      </c>
      <c r="K34" s="28">
        <f t="shared" si="5"/>
        <v>0</v>
      </c>
      <c r="L34" s="28" t="e">
        <f>K34/'1 Implementation Details'!$B$5</f>
        <v>#DIV/0!</v>
      </c>
      <c r="M34" s="21">
        <f t="shared" si="0"/>
        <v>0</v>
      </c>
      <c r="N34" s="28" t="e">
        <f>M34/'1 Implementation Details'!$B$5</f>
        <v>#DIV/0!</v>
      </c>
      <c r="O34" s="26"/>
      <c r="P34" s="1">
        <f t="shared" si="6"/>
        <v>0</v>
      </c>
      <c r="Q34" s="28">
        <f t="shared" si="7"/>
        <v>0</v>
      </c>
      <c r="R34" s="30">
        <f t="shared" si="8"/>
        <v>0</v>
      </c>
    </row>
    <row r="35" spans="1:18" ht="13.8" thickBot="1">
      <c r="A35" s="24" t="s">
        <v>97</v>
      </c>
      <c r="B35" s="104"/>
      <c r="C35" s="26"/>
      <c r="D35" s="26"/>
      <c r="E35" s="26"/>
      <c r="F35" s="69" t="str">
        <f>IF(C35="","",IF(VLOOKUP(C35,'Price Table'!A:B,2,0)="Price not available, will default to Actual Price",IF(H35="","Price not available, will default to Actual Price",H35),IFERROR(VLOOKUP(C35,'Price Table'!A:B,2,0),"Error")))</f>
        <v/>
      </c>
      <c r="G35" s="69" t="str">
        <f>IF(C35="","",IFERROR((INDEX('Local Prices'!$A$1:$R$533,MATCH('1 Implementation Details'!$B$3,'Local Prices'!A:A,0),MATCH(C35,'Local Prices'!$1:$1,0))),IF(H35="","Price not available, will default to Actual Price",H35)))</f>
        <v/>
      </c>
      <c r="H35" s="27"/>
      <c r="I35" s="28">
        <f t="shared" si="4"/>
        <v>0</v>
      </c>
      <c r="J35" s="28" t="e">
        <f>I35/'1 Implementation Details'!$B$5</f>
        <v>#DIV/0!</v>
      </c>
      <c r="K35" s="28">
        <f t="shared" si="5"/>
        <v>0</v>
      </c>
      <c r="L35" s="28" t="e">
        <f>K35/'1 Implementation Details'!$B$5</f>
        <v>#DIV/0!</v>
      </c>
      <c r="M35" s="21">
        <f t="shared" si="0"/>
        <v>0</v>
      </c>
      <c r="N35" s="28" t="e">
        <f>M35/'1 Implementation Details'!$B$5</f>
        <v>#DIV/0!</v>
      </c>
      <c r="O35" s="31"/>
      <c r="Q35" s="28"/>
      <c r="R35" s="30"/>
    </row>
    <row r="36" spans="1:18" ht="13.8" thickBot="1">
      <c r="A36" s="1" t="s">
        <v>98</v>
      </c>
      <c r="B36" s="104"/>
      <c r="C36" s="26"/>
      <c r="D36" s="26"/>
      <c r="E36" s="26"/>
      <c r="F36" s="69" t="str">
        <f>IF(C36="","",IF(VLOOKUP(C36,'Price Table'!A:B,2,0)="Price not available, will default to Actual Price",IF(H36="","Price not available, will default to Actual Price",H36),IFERROR(VLOOKUP(C36,'Price Table'!A:B,2,0),"Error")))</f>
        <v/>
      </c>
      <c r="G36" s="69" t="str">
        <f>IF(C36="","",IFERROR((INDEX('Local Prices'!$A$1:$R$533,MATCH('1 Implementation Details'!$B$3,'Local Prices'!A:A,0),MATCH(C36,'Local Prices'!$1:$1,0))),IF(H36="","Price not available, will default to Actual Price",H36)))</f>
        <v/>
      </c>
      <c r="H36" s="106"/>
      <c r="I36" s="28">
        <f t="shared" si="4"/>
        <v>0</v>
      </c>
      <c r="J36" s="28" t="e">
        <f>I36/'1 Implementation Details'!$B$5</f>
        <v>#DIV/0!</v>
      </c>
      <c r="K36" s="28">
        <f t="shared" si="5"/>
        <v>0</v>
      </c>
      <c r="L36" s="28" t="e">
        <f>K36/'1 Implementation Details'!$B$5</f>
        <v>#DIV/0!</v>
      </c>
      <c r="M36" s="28">
        <f t="shared" si="0"/>
        <v>0</v>
      </c>
      <c r="N36" s="28" t="e">
        <f>M36/'1 Implementation Details'!$B$5</f>
        <v>#DIV/0!</v>
      </c>
      <c r="O36" s="26"/>
      <c r="P36" s="1">
        <f t="shared" ref="P36:P40" si="9">IF(O36="yes",J36,0)</f>
        <v>0</v>
      </c>
      <c r="Q36" s="28">
        <f t="shared" ref="Q36:Q40" si="10">IF(O36="yes",L36,0)</f>
        <v>0</v>
      </c>
      <c r="R36" s="30">
        <f t="shared" ref="R36:R40" si="11">IF(O36="yes",N36,0)</f>
        <v>0</v>
      </c>
    </row>
    <row r="37" spans="1:18" ht="13.8" thickBot="1">
      <c r="A37" s="1" t="s">
        <v>99</v>
      </c>
      <c r="B37" s="104"/>
      <c r="C37" s="26"/>
      <c r="D37" s="26"/>
      <c r="E37" s="26"/>
      <c r="F37" s="69" t="str">
        <f>IF(C37="","",IF(VLOOKUP(C37,'Price Table'!A:B,2,0)="Price not available, will default to Actual Price",IF(H37="","Price not available, will default to Actual Price",H37),IFERROR(VLOOKUP(C37,'Price Table'!A:B,2,0),"Error")))</f>
        <v/>
      </c>
      <c r="G37" s="69" t="str">
        <f>IF(C37="","",IFERROR((INDEX('Local Prices'!$A$1:$R$533,MATCH('1 Implementation Details'!$B$3,'Local Prices'!A:A,0),MATCH(C37,'Local Prices'!$1:$1,0))),IF(H37="","Price not available, will default to Actual Price",H37)))</f>
        <v/>
      </c>
      <c r="H37" s="106"/>
      <c r="I37" s="28">
        <f t="shared" si="4"/>
        <v>0</v>
      </c>
      <c r="J37" s="28" t="e">
        <f>I37/'1 Implementation Details'!$B$5</f>
        <v>#DIV/0!</v>
      </c>
      <c r="K37" s="28">
        <f t="shared" si="5"/>
        <v>0</v>
      </c>
      <c r="L37" s="28" t="e">
        <f>K37/'1 Implementation Details'!$B$5</f>
        <v>#DIV/0!</v>
      </c>
      <c r="M37" s="28">
        <f t="shared" si="0"/>
        <v>0</v>
      </c>
      <c r="N37" s="28" t="e">
        <f>M37/'1 Implementation Details'!$B$5</f>
        <v>#DIV/0!</v>
      </c>
      <c r="O37" s="26"/>
      <c r="P37" s="1">
        <f t="shared" si="9"/>
        <v>0</v>
      </c>
      <c r="Q37" s="28">
        <f t="shared" si="10"/>
        <v>0</v>
      </c>
      <c r="R37" s="30">
        <f t="shared" si="11"/>
        <v>0</v>
      </c>
    </row>
    <row r="38" spans="1:18" ht="13.8" thickBot="1">
      <c r="A38" s="1" t="s">
        <v>100</v>
      </c>
      <c r="B38" s="104"/>
      <c r="C38" s="26"/>
      <c r="D38" s="26"/>
      <c r="E38" s="26"/>
      <c r="F38" s="69" t="str">
        <f>IF(C38="","",IF(VLOOKUP(C38,'Price Table'!A:B,2,0)="Price not available, will default to Actual Price",IF(H38="","Price not available, will default to Actual Price",H38),IFERROR(VLOOKUP(C38,'Price Table'!A:B,2,0),"Error")))</f>
        <v/>
      </c>
      <c r="G38" s="69" t="str">
        <f>IF(C38="","",IFERROR((INDEX('Local Prices'!$A$1:$R$533,MATCH('1 Implementation Details'!$B$3,'Local Prices'!A:A,0),MATCH(C38,'Local Prices'!$1:$1,0))),IF(H38="","Price not available, will default to Actual Price",H38)))</f>
        <v/>
      </c>
      <c r="H38" s="106"/>
      <c r="I38" s="28">
        <f t="shared" si="4"/>
        <v>0</v>
      </c>
      <c r="J38" s="28" t="e">
        <f>I38/'1 Implementation Details'!$B$5</f>
        <v>#DIV/0!</v>
      </c>
      <c r="K38" s="28">
        <f t="shared" si="5"/>
        <v>0</v>
      </c>
      <c r="L38" s="28" t="e">
        <f>K38/'1 Implementation Details'!$B$5</f>
        <v>#DIV/0!</v>
      </c>
      <c r="M38" s="28">
        <f t="shared" si="0"/>
        <v>0</v>
      </c>
      <c r="N38" s="28" t="e">
        <f>M38/'1 Implementation Details'!$B$5</f>
        <v>#DIV/0!</v>
      </c>
      <c r="O38" s="26"/>
      <c r="P38" s="1">
        <f t="shared" si="9"/>
        <v>0</v>
      </c>
      <c r="Q38" s="28">
        <f t="shared" si="10"/>
        <v>0</v>
      </c>
      <c r="R38" s="30">
        <f t="shared" si="11"/>
        <v>0</v>
      </c>
    </row>
    <row r="39" spans="1:18" ht="13.8" thickBot="1">
      <c r="A39" s="1" t="s">
        <v>101</v>
      </c>
      <c r="B39" s="104"/>
      <c r="C39" s="26"/>
      <c r="D39" s="26"/>
      <c r="E39" s="26"/>
      <c r="F39" s="69" t="str">
        <f>IF(C39="","",IF(VLOOKUP(C39,'Price Table'!A:B,2,0)="Price not available, will default to Actual Price",IF(H39="","Price not available, will default to Actual Price",H39),IFERROR(VLOOKUP(C39,'Price Table'!A:B,2,0),"Error")))</f>
        <v/>
      </c>
      <c r="G39" s="69" t="str">
        <f>IF(C39="","",IFERROR((INDEX('Local Prices'!$A$1:$R$533,MATCH('1 Implementation Details'!$B$3,'Local Prices'!A:A,0),MATCH(C39,'Local Prices'!$1:$1,0))),IF(H39="","Price not available, will default to Actual Price",H39)))</f>
        <v/>
      </c>
      <c r="H39" s="27"/>
      <c r="I39" s="28">
        <f t="shared" si="4"/>
        <v>0</v>
      </c>
      <c r="J39" s="28" t="e">
        <f>I39/'1 Implementation Details'!$B$5</f>
        <v>#DIV/0!</v>
      </c>
      <c r="K39" s="28">
        <f t="shared" si="5"/>
        <v>0</v>
      </c>
      <c r="L39" s="28" t="e">
        <f>K39/'1 Implementation Details'!$B$5</f>
        <v>#DIV/0!</v>
      </c>
      <c r="M39" s="21">
        <f t="shared" si="0"/>
        <v>0</v>
      </c>
      <c r="N39" s="28" t="e">
        <f>M39/'1 Implementation Details'!$B$5</f>
        <v>#DIV/0!</v>
      </c>
      <c r="O39" s="26"/>
      <c r="P39" s="1">
        <f t="shared" si="9"/>
        <v>0</v>
      </c>
      <c r="Q39" s="28">
        <f t="shared" si="10"/>
        <v>0</v>
      </c>
      <c r="R39" s="30">
        <f t="shared" si="11"/>
        <v>0</v>
      </c>
    </row>
    <row r="40" spans="1:18" ht="13.8" thickBot="1">
      <c r="A40" s="1" t="s">
        <v>102</v>
      </c>
      <c r="B40" s="104"/>
      <c r="C40" s="26"/>
      <c r="D40" s="26"/>
      <c r="E40" s="26"/>
      <c r="F40" s="69" t="str">
        <f>IF(C40="","",IF(VLOOKUP(C40,'Price Table'!A:B,2,0)="Price not available, will default to Actual Price",IF(H40="","Price not available, will default to Actual Price",H40),IFERROR(VLOOKUP(C40,'Price Table'!A:B,2,0),"Error")))</f>
        <v/>
      </c>
      <c r="G40" s="69" t="str">
        <f>IF(C40="","",IFERROR((INDEX('Local Prices'!$A$1:$R$533,MATCH('1 Implementation Details'!$B$3,'Local Prices'!A:A,0),MATCH(C40,'Local Prices'!$1:$1,0))),IF(H40="","Price not available, will default to Actual Price",H40)))</f>
        <v/>
      </c>
      <c r="H40" s="27"/>
      <c r="I40" s="28">
        <f t="shared" si="4"/>
        <v>0</v>
      </c>
      <c r="J40" s="28" t="e">
        <f>I40/'1 Implementation Details'!$B$5</f>
        <v>#DIV/0!</v>
      </c>
      <c r="K40" s="28">
        <f t="shared" si="5"/>
        <v>0</v>
      </c>
      <c r="L40" s="28" t="e">
        <f>K40/'1 Implementation Details'!$B$5</f>
        <v>#DIV/0!</v>
      </c>
      <c r="M40" s="21">
        <f t="shared" si="0"/>
        <v>0</v>
      </c>
      <c r="N40" s="28" t="e">
        <f>M40/'1 Implementation Details'!$B$5</f>
        <v>#DIV/0!</v>
      </c>
      <c r="O40" s="26"/>
      <c r="P40" s="1">
        <f t="shared" si="9"/>
        <v>0</v>
      </c>
      <c r="Q40" s="28">
        <f t="shared" si="10"/>
        <v>0</v>
      </c>
      <c r="R40" s="30">
        <f t="shared" si="11"/>
        <v>0</v>
      </c>
    </row>
    <row r="41" spans="1:18" ht="13.8" thickBot="1">
      <c r="A41" s="24" t="s">
        <v>103</v>
      </c>
      <c r="B41" s="104"/>
      <c r="C41" s="26"/>
      <c r="D41" s="26"/>
      <c r="E41" s="26"/>
      <c r="F41" s="69" t="str">
        <f>IF(C41="","",IF(VLOOKUP(C41,'Price Table'!A:B,2,0)="Price not available, will default to Actual Price",IF(H41="","Price not available, will default to Actual Price",H41),IFERROR(VLOOKUP(C41,'Price Table'!A:B,2,0),"Error")))</f>
        <v/>
      </c>
      <c r="G41" s="69" t="str">
        <f>IF(C41="","",IFERROR((INDEX('Local Prices'!$A$1:$R$533,MATCH('1 Implementation Details'!$B$3,'Local Prices'!A:A,0),MATCH(C41,'Local Prices'!$1:$1,0))),IF(H41="","Price not available, will default to Actual Price",H41)))</f>
        <v/>
      </c>
      <c r="H41" s="27"/>
      <c r="I41" s="28">
        <f t="shared" si="4"/>
        <v>0</v>
      </c>
      <c r="J41" s="28" t="e">
        <f>I41/'1 Implementation Details'!$B$5</f>
        <v>#DIV/0!</v>
      </c>
      <c r="K41" s="28">
        <f t="shared" si="5"/>
        <v>0</v>
      </c>
      <c r="L41" s="28" t="e">
        <f>K41/'1 Implementation Details'!$B$5</f>
        <v>#DIV/0!</v>
      </c>
      <c r="M41" s="21">
        <f t="shared" si="0"/>
        <v>0</v>
      </c>
      <c r="N41" s="28" t="e">
        <f>M41/'1 Implementation Details'!$B$5</f>
        <v>#DIV/0!</v>
      </c>
      <c r="O41" s="31"/>
      <c r="Q41" s="28"/>
      <c r="R41" s="30"/>
    </row>
    <row r="42" spans="1:18" ht="13.8" thickBot="1">
      <c r="A42" s="1" t="s">
        <v>104</v>
      </c>
      <c r="B42" s="104"/>
      <c r="C42" s="26"/>
      <c r="D42" s="26"/>
      <c r="E42" s="26"/>
      <c r="F42" s="69" t="str">
        <f>IF(C42="","",IF(VLOOKUP(C42,'Price Table'!A:B,2,0)="Price not available, will default to Actual Price",IF(H42="","Price not available, will default to Actual Price",H42),IFERROR(VLOOKUP(C42,'Price Table'!A:B,2,0),"Error")))</f>
        <v/>
      </c>
      <c r="G42" s="69" t="str">
        <f>IF(C42="","",IFERROR((INDEX('Local Prices'!$A$1:$R$533,MATCH('1 Implementation Details'!$B$3,'Local Prices'!A:A,0),MATCH(C42,'Local Prices'!$1:$1,0))),IF(H42="","Price not available, will default to Actual Price",H42)))</f>
        <v/>
      </c>
      <c r="H42" s="105"/>
      <c r="I42" s="28">
        <f t="shared" si="4"/>
        <v>0</v>
      </c>
      <c r="J42" s="28" t="e">
        <f>I42/'1 Implementation Details'!$B$5</f>
        <v>#DIV/0!</v>
      </c>
      <c r="K42" s="28">
        <f t="shared" si="5"/>
        <v>0</v>
      </c>
      <c r="L42" s="28" t="e">
        <f>K42/'1 Implementation Details'!$B$5</f>
        <v>#DIV/0!</v>
      </c>
      <c r="M42" s="21">
        <f t="shared" si="0"/>
        <v>0</v>
      </c>
      <c r="N42" s="28" t="e">
        <f>M42/'1 Implementation Details'!$B$5</f>
        <v>#DIV/0!</v>
      </c>
      <c r="O42" s="26"/>
      <c r="P42" s="1">
        <f t="shared" ref="P42:P46" si="12">IF(O42="yes",J42,0)</f>
        <v>0</v>
      </c>
      <c r="Q42" s="28">
        <f t="shared" ref="Q42:Q46" si="13">IF(O42="yes",L42,0)</f>
        <v>0</v>
      </c>
      <c r="R42" s="30">
        <f t="shared" ref="R42:R46" si="14">IF(O42="yes",N42,0)</f>
        <v>0</v>
      </c>
    </row>
    <row r="43" spans="1:18" ht="13.8" thickBot="1">
      <c r="A43" s="1" t="s">
        <v>105</v>
      </c>
      <c r="B43" s="104"/>
      <c r="C43" s="26"/>
      <c r="D43" s="26"/>
      <c r="E43" s="26"/>
      <c r="F43" s="69" t="str">
        <f>IF(C43="","",IF(VLOOKUP(C43,'Price Table'!A:B,2,0)="Price not available, will default to Actual Price",IF(H43="","Price not available, will default to Actual Price",H43),IFERROR(VLOOKUP(C43,'Price Table'!A:B,2,0),"Error")))</f>
        <v/>
      </c>
      <c r="G43" s="69" t="str">
        <f>IF(C43="","",IFERROR((INDEX('Local Prices'!$A$1:$R$533,MATCH('1 Implementation Details'!$B$3,'Local Prices'!A:A,0),MATCH(C43,'Local Prices'!$1:$1,0))),IF(H43="","Price not available, will default to Actual Price",H43)))</f>
        <v/>
      </c>
      <c r="H43" s="105"/>
      <c r="I43" s="28">
        <f t="shared" si="4"/>
        <v>0</v>
      </c>
      <c r="J43" s="28" t="e">
        <f>I43/'1 Implementation Details'!$B$5</f>
        <v>#DIV/0!</v>
      </c>
      <c r="K43" s="28">
        <f t="shared" si="5"/>
        <v>0</v>
      </c>
      <c r="L43" s="28" t="e">
        <f>K43/'1 Implementation Details'!$B$5</f>
        <v>#DIV/0!</v>
      </c>
      <c r="M43" s="21">
        <f t="shared" si="0"/>
        <v>0</v>
      </c>
      <c r="N43" s="28" t="e">
        <f>M43/'1 Implementation Details'!$B$5</f>
        <v>#DIV/0!</v>
      </c>
      <c r="O43" s="26"/>
      <c r="P43" s="1">
        <f t="shared" si="12"/>
        <v>0</v>
      </c>
      <c r="Q43" s="28">
        <f t="shared" si="13"/>
        <v>0</v>
      </c>
      <c r="R43" s="30">
        <f t="shared" si="14"/>
        <v>0</v>
      </c>
    </row>
    <row r="44" spans="1:18" ht="13.8" thickBot="1">
      <c r="A44" s="1" t="s">
        <v>106</v>
      </c>
      <c r="B44" s="104"/>
      <c r="C44" s="26"/>
      <c r="D44" s="26"/>
      <c r="E44" s="26"/>
      <c r="F44" s="69" t="str">
        <f>IF(C44="","",IF(VLOOKUP(C44,'Price Table'!A:B,2,0)="Price not available, will default to Actual Price",IF(H44="","Price not available, will default to Actual Price",H44),IFERROR(VLOOKUP(C44,'Price Table'!A:B,2,0),"Error")))</f>
        <v/>
      </c>
      <c r="G44" s="69" t="str">
        <f>IF(C44="","",IFERROR((INDEX('Local Prices'!$A$1:$R$533,MATCH('1 Implementation Details'!$B$3,'Local Prices'!A:A,0),MATCH(C44,'Local Prices'!$1:$1,0))),IF(H44="","Price not available, will default to Actual Price",H44)))</f>
        <v/>
      </c>
      <c r="H44" s="27"/>
      <c r="I44" s="28">
        <f t="shared" si="4"/>
        <v>0</v>
      </c>
      <c r="J44" s="28" t="e">
        <f>I44/'1 Implementation Details'!$B$5</f>
        <v>#DIV/0!</v>
      </c>
      <c r="K44" s="28">
        <f t="shared" si="5"/>
        <v>0</v>
      </c>
      <c r="L44" s="28" t="e">
        <f>K44/'1 Implementation Details'!$B$5</f>
        <v>#DIV/0!</v>
      </c>
      <c r="M44" s="21">
        <f t="shared" si="0"/>
        <v>0</v>
      </c>
      <c r="N44" s="28" t="e">
        <f>M44/'1 Implementation Details'!$B$5</f>
        <v>#DIV/0!</v>
      </c>
      <c r="O44" s="26"/>
      <c r="P44" s="1">
        <f t="shared" si="12"/>
        <v>0</v>
      </c>
      <c r="Q44" s="28">
        <f t="shared" si="13"/>
        <v>0</v>
      </c>
      <c r="R44" s="30">
        <f t="shared" si="14"/>
        <v>0</v>
      </c>
    </row>
    <row r="45" spans="1:18" ht="13.8" thickBot="1">
      <c r="A45" s="1" t="s">
        <v>107</v>
      </c>
      <c r="B45" s="104"/>
      <c r="C45" s="26"/>
      <c r="D45" s="26"/>
      <c r="E45" s="26"/>
      <c r="F45" s="69" t="str">
        <f>IF(C45="","",IF(VLOOKUP(C45,'Price Table'!A:B,2,0)="Price not available, will default to Actual Price",IF(H45="","Price not available, will default to Actual Price",H45),IFERROR(VLOOKUP(C45,'Price Table'!A:B,2,0),"Error")))</f>
        <v/>
      </c>
      <c r="G45" s="69" t="str">
        <f>IF(C45="","",IFERROR((INDEX('Local Prices'!$A$1:$R$533,MATCH('1 Implementation Details'!$B$3,'Local Prices'!A:A,0),MATCH(C45,'Local Prices'!$1:$1,0))),IF(H45="","Price not available, will default to Actual Price",H45)))</f>
        <v/>
      </c>
      <c r="H45" s="27"/>
      <c r="I45" s="28">
        <f t="shared" si="4"/>
        <v>0</v>
      </c>
      <c r="J45" s="28" t="e">
        <f>I45/'1 Implementation Details'!$B$5</f>
        <v>#DIV/0!</v>
      </c>
      <c r="K45" s="28">
        <f t="shared" si="5"/>
        <v>0</v>
      </c>
      <c r="L45" s="28" t="e">
        <f>K45/'1 Implementation Details'!$B$5</f>
        <v>#DIV/0!</v>
      </c>
      <c r="M45" s="21">
        <f t="shared" si="0"/>
        <v>0</v>
      </c>
      <c r="N45" s="28" t="e">
        <f>M45/'1 Implementation Details'!$B$5</f>
        <v>#DIV/0!</v>
      </c>
      <c r="O45" s="26"/>
      <c r="P45" s="1">
        <f t="shared" si="12"/>
        <v>0</v>
      </c>
      <c r="Q45" s="28">
        <f t="shared" si="13"/>
        <v>0</v>
      </c>
      <c r="R45" s="30">
        <f t="shared" si="14"/>
        <v>0</v>
      </c>
    </row>
    <row r="46" spans="1:18" ht="13.2">
      <c r="A46" s="1" t="s">
        <v>108</v>
      </c>
      <c r="B46" s="25"/>
      <c r="C46" s="26"/>
      <c r="D46" s="26"/>
      <c r="E46" s="26"/>
      <c r="F46" s="69" t="str">
        <f>IF(C46="","",IF(VLOOKUP(C46,'Price Table'!A:B,2,0)="Price not available, will default to Actual Price",IF(H46="","Price not available, will default to Actual Price",H46),IFERROR(VLOOKUP(C46,'Price Table'!A:B,2,0),"Error")))</f>
        <v/>
      </c>
      <c r="G46" s="69" t="str">
        <f>IF(C46="","",IFERROR((INDEX('Local Prices'!$A$1:$R$533,MATCH('1 Implementation Details'!$B$3,'Local Prices'!A:A,0),MATCH(C46,'Local Prices'!$1:$1,0))),IF(H46="","Price not available, will default to Actual Price",H46)))</f>
        <v/>
      </c>
      <c r="H46" s="27"/>
      <c r="I46" s="28">
        <f t="shared" si="4"/>
        <v>0</v>
      </c>
      <c r="J46" s="28" t="e">
        <f>I46/'1 Implementation Details'!$B$5</f>
        <v>#DIV/0!</v>
      </c>
      <c r="K46" s="28">
        <f t="shared" si="5"/>
        <v>0</v>
      </c>
      <c r="L46" s="28" t="e">
        <f>K46/'1 Implementation Details'!$B$5</f>
        <v>#DIV/0!</v>
      </c>
      <c r="M46" s="21">
        <f t="shared" si="0"/>
        <v>0</v>
      </c>
      <c r="N46" s="28" t="e">
        <f>M46/'1 Implementation Details'!$B$5</f>
        <v>#DIV/0!</v>
      </c>
      <c r="O46" s="26"/>
      <c r="P46" s="1">
        <f t="shared" si="12"/>
        <v>0</v>
      </c>
      <c r="Q46" s="28">
        <f t="shared" si="13"/>
        <v>0</v>
      </c>
      <c r="R46" s="30">
        <f t="shared" si="14"/>
        <v>0</v>
      </c>
    </row>
    <row r="47" spans="1:18" ht="13.2">
      <c r="A47" s="24"/>
      <c r="B47" s="20"/>
      <c r="F47" s="69"/>
      <c r="G47" s="69"/>
      <c r="H47" s="21"/>
      <c r="I47" s="28">
        <f>SUM(I3:I45)</f>
        <v>0</v>
      </c>
      <c r="J47" s="28" t="e">
        <f>I47/'1 Implementation Details'!$B$5</f>
        <v>#DIV/0!</v>
      </c>
      <c r="K47" s="28">
        <f>SUM(K3:K46)</f>
        <v>0</v>
      </c>
      <c r="L47" s="28" t="e">
        <f>K47/'1 Implementation Details'!$B$5</f>
        <v>#DIV/0!</v>
      </c>
      <c r="M47" s="28">
        <f>SUM(M3:M46)</f>
        <v>0</v>
      </c>
      <c r="N47" s="28" t="e">
        <f>M47/'1 Implementation Details'!$B$5</f>
        <v>#DIV/0!</v>
      </c>
      <c r="O47" s="32"/>
      <c r="R47" s="30"/>
    </row>
    <row r="48" spans="1:18" ht="13.2">
      <c r="B48" s="20"/>
      <c r="F48" s="69"/>
      <c r="G48" s="69"/>
      <c r="H48" s="21"/>
      <c r="O48" s="32"/>
    </row>
    <row r="49" spans="2:15" ht="13.2">
      <c r="B49" s="20"/>
      <c r="F49" s="69"/>
      <c r="G49" s="69"/>
      <c r="H49" s="21"/>
      <c r="O49" s="32"/>
    </row>
    <row r="50" spans="2:15" ht="13.2">
      <c r="B50" s="20"/>
      <c r="F50" s="69"/>
      <c r="G50" s="69"/>
      <c r="H50" s="21"/>
      <c r="O50" s="32"/>
    </row>
    <row r="51" spans="2:15" ht="13.2">
      <c r="B51" s="20"/>
      <c r="F51" s="69"/>
      <c r="G51" s="69"/>
      <c r="H51" s="21"/>
      <c r="O51" s="32"/>
    </row>
    <row r="52" spans="2:15" ht="13.2">
      <c r="B52" s="20"/>
      <c r="F52" s="69"/>
      <c r="G52" s="69"/>
      <c r="H52" s="21"/>
      <c r="O52" s="32"/>
    </row>
    <row r="53" spans="2:15" ht="13.2">
      <c r="B53" s="20"/>
      <c r="F53" s="69"/>
      <c r="G53" s="69"/>
      <c r="H53" s="21"/>
      <c r="O53" s="32"/>
    </row>
    <row r="54" spans="2:15" ht="13.2">
      <c r="B54" s="20"/>
      <c r="F54" s="69"/>
      <c r="G54" s="69"/>
      <c r="H54" s="21"/>
      <c r="O54" s="32"/>
    </row>
    <row r="55" spans="2:15" ht="13.2">
      <c r="B55" s="20"/>
      <c r="F55" s="69"/>
      <c r="G55" s="69"/>
      <c r="H55" s="21"/>
      <c r="O55" s="32"/>
    </row>
    <row r="56" spans="2:15" ht="13.2">
      <c r="B56" s="20"/>
      <c r="F56" s="69"/>
      <c r="G56" s="69"/>
      <c r="H56" s="21"/>
      <c r="O56" s="32"/>
    </row>
    <row r="57" spans="2:15" ht="13.2">
      <c r="B57" s="20"/>
      <c r="F57" s="69"/>
      <c r="G57" s="69"/>
      <c r="H57" s="21"/>
      <c r="O57" s="32"/>
    </row>
    <row r="58" spans="2:15" ht="13.2">
      <c r="B58" s="20"/>
      <c r="F58" s="69"/>
      <c r="G58" s="69"/>
      <c r="H58" s="21"/>
      <c r="O58" s="32"/>
    </row>
    <row r="59" spans="2:15" ht="13.2">
      <c r="B59" s="20"/>
      <c r="F59" s="69"/>
      <c r="G59" s="69"/>
      <c r="H59" s="21"/>
      <c r="O59" s="32"/>
    </row>
    <row r="60" spans="2:15" ht="13.2">
      <c r="B60" s="20"/>
      <c r="F60" s="69"/>
      <c r="G60" s="69"/>
      <c r="H60" s="21"/>
      <c r="O60" s="32"/>
    </row>
    <row r="61" spans="2:15" ht="13.2">
      <c r="B61" s="20"/>
      <c r="F61" s="69"/>
      <c r="G61" s="69"/>
      <c r="H61" s="21"/>
      <c r="O61" s="32"/>
    </row>
    <row r="62" spans="2:15" ht="13.2">
      <c r="B62" s="20"/>
      <c r="F62" s="69"/>
      <c r="G62" s="69"/>
      <c r="H62" s="21"/>
      <c r="O62" s="32"/>
    </row>
    <row r="63" spans="2:15" ht="13.2">
      <c r="B63" s="20"/>
      <c r="F63" s="69"/>
      <c r="G63" s="69"/>
      <c r="H63" s="21"/>
      <c r="O63" s="32"/>
    </row>
    <row r="64" spans="2:15" ht="13.2">
      <c r="B64" s="20"/>
      <c r="F64" s="69"/>
      <c r="G64" s="69"/>
      <c r="H64" s="21"/>
      <c r="O64" s="32"/>
    </row>
    <row r="65" spans="2:15" ht="13.2">
      <c r="B65" s="20"/>
      <c r="F65" s="69"/>
      <c r="G65" s="69"/>
      <c r="H65" s="21"/>
      <c r="O65" s="32"/>
    </row>
    <row r="66" spans="2:15" ht="13.2">
      <c r="B66" s="20"/>
      <c r="F66" s="69"/>
      <c r="G66" s="69"/>
      <c r="H66" s="21"/>
      <c r="O66" s="32"/>
    </row>
    <row r="67" spans="2:15" ht="13.2">
      <c r="B67" s="20"/>
      <c r="F67" s="69"/>
      <c r="G67" s="69"/>
      <c r="H67" s="21"/>
      <c r="O67" s="32"/>
    </row>
    <row r="68" spans="2:15" ht="13.2">
      <c r="B68" s="20"/>
      <c r="F68" s="69"/>
      <c r="G68" s="69"/>
      <c r="H68" s="21"/>
      <c r="O68" s="32"/>
    </row>
    <row r="69" spans="2:15" ht="13.2">
      <c r="B69" s="20"/>
      <c r="F69" s="69"/>
      <c r="G69" s="69"/>
      <c r="H69" s="21"/>
      <c r="O69" s="32"/>
    </row>
    <row r="70" spans="2:15" ht="13.2">
      <c r="B70" s="20"/>
      <c r="F70" s="69"/>
      <c r="G70" s="69"/>
      <c r="H70" s="21"/>
      <c r="O70" s="32"/>
    </row>
    <row r="71" spans="2:15" ht="13.2">
      <c r="B71" s="20"/>
      <c r="F71" s="69"/>
      <c r="G71" s="69"/>
      <c r="H71" s="21"/>
      <c r="O71" s="32"/>
    </row>
    <row r="72" spans="2:15" ht="13.2">
      <c r="B72" s="20"/>
      <c r="F72" s="69"/>
      <c r="G72" s="69"/>
      <c r="H72" s="21"/>
      <c r="O72" s="32"/>
    </row>
    <row r="73" spans="2:15" ht="13.2">
      <c r="B73" s="20"/>
      <c r="F73" s="69"/>
      <c r="G73" s="69"/>
      <c r="H73" s="21"/>
      <c r="O73" s="32"/>
    </row>
    <row r="74" spans="2:15" ht="13.2">
      <c r="B74" s="20"/>
      <c r="F74" s="69"/>
      <c r="G74" s="69"/>
      <c r="H74" s="21"/>
      <c r="O74" s="32"/>
    </row>
    <row r="75" spans="2:15" ht="13.2">
      <c r="B75" s="20"/>
      <c r="F75" s="69"/>
      <c r="G75" s="69"/>
      <c r="H75" s="21"/>
      <c r="O75" s="32"/>
    </row>
    <row r="76" spans="2:15" ht="13.2">
      <c r="B76" s="20"/>
      <c r="F76" s="69"/>
      <c r="G76" s="69"/>
      <c r="H76" s="21"/>
      <c r="O76" s="32"/>
    </row>
    <row r="77" spans="2:15" ht="13.2">
      <c r="B77" s="20"/>
      <c r="F77" s="69"/>
      <c r="G77" s="69"/>
      <c r="H77" s="21"/>
      <c r="O77" s="32"/>
    </row>
    <row r="78" spans="2:15" ht="13.2">
      <c r="B78" s="20"/>
      <c r="F78" s="69"/>
      <c r="G78" s="69"/>
      <c r="H78" s="21"/>
      <c r="O78" s="32"/>
    </row>
    <row r="79" spans="2:15" ht="13.2">
      <c r="B79" s="20"/>
      <c r="F79" s="69"/>
      <c r="G79" s="69"/>
      <c r="H79" s="21"/>
      <c r="O79" s="32"/>
    </row>
    <row r="80" spans="2:15" ht="13.2">
      <c r="B80" s="20"/>
      <c r="F80" s="69"/>
      <c r="G80" s="69"/>
      <c r="H80" s="21"/>
      <c r="O80" s="32"/>
    </row>
    <row r="81" spans="2:15" ht="13.2">
      <c r="B81" s="20"/>
      <c r="F81" s="69"/>
      <c r="G81" s="69"/>
      <c r="H81" s="21"/>
      <c r="O81" s="32"/>
    </row>
    <row r="82" spans="2:15" ht="13.2">
      <c r="B82" s="20"/>
      <c r="F82" s="69"/>
      <c r="G82" s="69"/>
      <c r="H82" s="21"/>
      <c r="O82" s="32"/>
    </row>
    <row r="83" spans="2:15" ht="13.2">
      <c r="B83" s="20"/>
      <c r="F83" s="69"/>
      <c r="G83" s="69"/>
      <c r="H83" s="21"/>
      <c r="O83" s="32"/>
    </row>
    <row r="84" spans="2:15" ht="13.2">
      <c r="B84" s="20"/>
      <c r="F84" s="69"/>
      <c r="G84" s="69"/>
      <c r="H84" s="21"/>
      <c r="O84" s="32"/>
    </row>
    <row r="85" spans="2:15" ht="13.2">
      <c r="B85" s="20"/>
      <c r="F85" s="69"/>
      <c r="G85" s="69"/>
      <c r="H85" s="21"/>
      <c r="O85" s="32"/>
    </row>
    <row r="86" spans="2:15" ht="13.2">
      <c r="B86" s="20"/>
      <c r="F86" s="69"/>
      <c r="G86" s="69"/>
      <c r="H86" s="21"/>
      <c r="O86" s="32"/>
    </row>
    <row r="87" spans="2:15" ht="13.2">
      <c r="B87" s="20"/>
      <c r="F87" s="69"/>
      <c r="G87" s="69"/>
      <c r="H87" s="21"/>
      <c r="O87" s="32"/>
    </row>
    <row r="88" spans="2:15" ht="13.2">
      <c r="B88" s="20"/>
      <c r="F88" s="69"/>
      <c r="G88" s="69"/>
      <c r="H88" s="21"/>
      <c r="O88" s="32"/>
    </row>
    <row r="89" spans="2:15" ht="13.2">
      <c r="B89" s="20"/>
      <c r="F89" s="69"/>
      <c r="G89" s="69"/>
      <c r="H89" s="21"/>
      <c r="O89" s="32"/>
    </row>
    <row r="90" spans="2:15" ht="13.2">
      <c r="B90" s="20"/>
      <c r="F90" s="69"/>
      <c r="G90" s="69"/>
      <c r="H90" s="21"/>
      <c r="O90" s="32"/>
    </row>
    <row r="91" spans="2:15" ht="13.2">
      <c r="B91" s="20"/>
      <c r="F91" s="69"/>
      <c r="G91" s="69"/>
      <c r="H91" s="21"/>
      <c r="O91" s="32"/>
    </row>
    <row r="92" spans="2:15" ht="13.2">
      <c r="B92" s="20"/>
      <c r="F92" s="69"/>
      <c r="G92" s="69"/>
      <c r="H92" s="21"/>
      <c r="O92" s="32"/>
    </row>
    <row r="93" spans="2:15" ht="13.2">
      <c r="B93" s="20"/>
      <c r="F93" s="69"/>
      <c r="G93" s="69"/>
      <c r="H93" s="21"/>
      <c r="O93" s="32"/>
    </row>
    <row r="94" spans="2:15" ht="13.2">
      <c r="B94" s="20"/>
      <c r="F94" s="69"/>
      <c r="G94" s="69"/>
      <c r="H94" s="21"/>
      <c r="O94" s="32"/>
    </row>
    <row r="95" spans="2:15" ht="13.2">
      <c r="B95" s="20"/>
      <c r="F95" s="69"/>
      <c r="G95" s="69"/>
      <c r="H95" s="21"/>
      <c r="O95" s="32"/>
    </row>
    <row r="96" spans="2:15" ht="13.2">
      <c r="B96" s="20"/>
      <c r="F96" s="69"/>
      <c r="G96" s="69"/>
      <c r="H96" s="21"/>
      <c r="O96" s="32"/>
    </row>
    <row r="97" spans="2:15" ht="13.2">
      <c r="B97" s="20"/>
      <c r="F97" s="69"/>
      <c r="G97" s="69"/>
      <c r="H97" s="21"/>
      <c r="O97" s="32"/>
    </row>
    <row r="98" spans="2:15" ht="13.2">
      <c r="B98" s="20"/>
      <c r="F98" s="69"/>
      <c r="G98" s="69"/>
      <c r="H98" s="21"/>
      <c r="O98" s="32"/>
    </row>
    <row r="99" spans="2:15" ht="13.2">
      <c r="B99" s="20"/>
      <c r="F99" s="69"/>
      <c r="G99" s="69"/>
      <c r="H99" s="21"/>
      <c r="O99" s="32"/>
    </row>
    <row r="100" spans="2:15" ht="13.2">
      <c r="B100" s="20"/>
      <c r="F100" s="69"/>
      <c r="G100" s="69"/>
      <c r="H100" s="21"/>
      <c r="O100" s="32"/>
    </row>
    <row r="101" spans="2:15" ht="13.2">
      <c r="B101" s="20"/>
      <c r="F101" s="69"/>
      <c r="G101" s="69"/>
      <c r="H101" s="21"/>
      <c r="O101" s="32"/>
    </row>
    <row r="102" spans="2:15" ht="13.2">
      <c r="B102" s="20"/>
      <c r="F102" s="69"/>
      <c r="G102" s="69"/>
      <c r="H102" s="21"/>
      <c r="O102" s="32"/>
    </row>
    <row r="103" spans="2:15" ht="13.2">
      <c r="B103" s="20"/>
      <c r="F103" s="69"/>
      <c r="G103" s="69"/>
      <c r="H103" s="21"/>
      <c r="O103" s="32"/>
    </row>
    <row r="104" spans="2:15" ht="13.2">
      <c r="B104" s="20"/>
      <c r="F104" s="69"/>
      <c r="G104" s="69"/>
      <c r="H104" s="21"/>
      <c r="O104" s="32"/>
    </row>
    <row r="105" spans="2:15" ht="13.2">
      <c r="B105" s="20"/>
      <c r="F105" s="69"/>
      <c r="G105" s="69"/>
      <c r="H105" s="21"/>
      <c r="O105" s="32"/>
    </row>
    <row r="106" spans="2:15" ht="13.2">
      <c r="B106" s="20"/>
      <c r="F106" s="69"/>
      <c r="G106" s="69"/>
      <c r="H106" s="21"/>
      <c r="O106" s="32"/>
    </row>
    <row r="107" spans="2:15" ht="13.2">
      <c r="B107" s="20"/>
      <c r="F107" s="69"/>
      <c r="G107" s="69"/>
      <c r="H107" s="21"/>
      <c r="O107" s="32"/>
    </row>
    <row r="108" spans="2:15" ht="13.2">
      <c r="B108" s="20"/>
      <c r="F108" s="69"/>
      <c r="G108" s="69"/>
      <c r="H108" s="21"/>
      <c r="O108" s="32"/>
    </row>
    <row r="109" spans="2:15" ht="13.2">
      <c r="B109" s="20"/>
      <c r="F109" s="69"/>
      <c r="G109" s="69"/>
      <c r="H109" s="21"/>
      <c r="O109" s="32"/>
    </row>
    <row r="110" spans="2:15" ht="13.2">
      <c r="B110" s="20"/>
      <c r="F110" s="69"/>
      <c r="G110" s="69"/>
      <c r="H110" s="21"/>
      <c r="O110" s="32"/>
    </row>
    <row r="111" spans="2:15" ht="13.2">
      <c r="B111" s="20"/>
      <c r="F111" s="69"/>
      <c r="G111" s="69"/>
      <c r="H111" s="21"/>
      <c r="O111" s="32"/>
    </row>
    <row r="112" spans="2:15" ht="13.2">
      <c r="B112" s="20"/>
      <c r="F112" s="69"/>
      <c r="G112" s="69"/>
      <c r="H112" s="21"/>
      <c r="O112" s="32"/>
    </row>
    <row r="113" spans="2:15" ht="13.2">
      <c r="B113" s="20"/>
      <c r="F113" s="69"/>
      <c r="G113" s="69"/>
      <c r="H113" s="21"/>
      <c r="O113" s="32"/>
    </row>
    <row r="114" spans="2:15" ht="13.2">
      <c r="B114" s="20"/>
      <c r="F114" s="69"/>
      <c r="G114" s="69"/>
      <c r="H114" s="21"/>
      <c r="O114" s="32"/>
    </row>
    <row r="115" spans="2:15" ht="13.2">
      <c r="B115" s="20"/>
      <c r="F115" s="69"/>
      <c r="G115" s="69"/>
      <c r="H115" s="21"/>
      <c r="O115" s="32"/>
    </row>
    <row r="116" spans="2:15" ht="13.2">
      <c r="B116" s="20"/>
      <c r="F116" s="69"/>
      <c r="G116" s="69"/>
      <c r="H116" s="21"/>
      <c r="O116" s="32"/>
    </row>
    <row r="117" spans="2:15" ht="13.2">
      <c r="B117" s="20"/>
      <c r="F117" s="69"/>
      <c r="G117" s="69"/>
      <c r="H117" s="21"/>
      <c r="O117" s="32"/>
    </row>
    <row r="118" spans="2:15" ht="13.2">
      <c r="B118" s="20"/>
      <c r="F118" s="69"/>
      <c r="G118" s="69"/>
      <c r="H118" s="21"/>
      <c r="O118" s="32"/>
    </row>
    <row r="119" spans="2:15" ht="13.2">
      <c r="B119" s="20"/>
      <c r="F119" s="69"/>
      <c r="G119" s="69"/>
      <c r="H119" s="21"/>
      <c r="O119" s="32"/>
    </row>
    <row r="120" spans="2:15" ht="13.2">
      <c r="B120" s="20"/>
      <c r="F120" s="69"/>
      <c r="G120" s="69"/>
      <c r="H120" s="21"/>
      <c r="O120" s="32"/>
    </row>
    <row r="121" spans="2:15" ht="13.2">
      <c r="B121" s="20"/>
      <c r="F121" s="69"/>
      <c r="G121" s="69"/>
      <c r="H121" s="21"/>
      <c r="O121" s="32"/>
    </row>
    <row r="122" spans="2:15" ht="13.2">
      <c r="B122" s="20"/>
      <c r="F122" s="69"/>
      <c r="G122" s="69"/>
      <c r="H122" s="21"/>
      <c r="O122" s="32"/>
    </row>
    <row r="123" spans="2:15" ht="13.2">
      <c r="B123" s="20"/>
      <c r="F123" s="69"/>
      <c r="G123" s="69"/>
      <c r="H123" s="21"/>
      <c r="O123" s="32"/>
    </row>
    <row r="124" spans="2:15" ht="13.2">
      <c r="B124" s="20"/>
      <c r="F124" s="69"/>
      <c r="G124" s="69"/>
      <c r="H124" s="21"/>
      <c r="O124" s="32"/>
    </row>
    <row r="125" spans="2:15" ht="13.2">
      <c r="B125" s="20"/>
      <c r="F125" s="69"/>
      <c r="G125" s="69"/>
      <c r="H125" s="21"/>
      <c r="O125" s="32"/>
    </row>
    <row r="126" spans="2:15" ht="13.2">
      <c r="B126" s="20"/>
      <c r="F126" s="69"/>
      <c r="G126" s="69"/>
      <c r="H126" s="21"/>
      <c r="O126" s="32"/>
    </row>
    <row r="127" spans="2:15" ht="13.2">
      <c r="B127" s="20"/>
      <c r="F127" s="69"/>
      <c r="G127" s="69"/>
      <c r="H127" s="21"/>
      <c r="O127" s="32"/>
    </row>
    <row r="128" spans="2:15" ht="13.2">
      <c r="B128" s="20"/>
      <c r="F128" s="69"/>
      <c r="G128" s="69"/>
      <c r="H128" s="21"/>
      <c r="O128" s="32"/>
    </row>
    <row r="129" spans="2:15" ht="13.2">
      <c r="B129" s="20"/>
      <c r="F129" s="69"/>
      <c r="G129" s="69"/>
      <c r="H129" s="21"/>
      <c r="O129" s="32"/>
    </row>
    <row r="130" spans="2:15" ht="13.2">
      <c r="B130" s="20"/>
      <c r="F130" s="69"/>
      <c r="G130" s="69"/>
      <c r="H130" s="21"/>
      <c r="O130" s="32"/>
    </row>
    <row r="131" spans="2:15" ht="13.2">
      <c r="B131" s="20"/>
      <c r="F131" s="69"/>
      <c r="G131" s="69"/>
      <c r="H131" s="21"/>
      <c r="O131" s="32"/>
    </row>
    <row r="132" spans="2:15" ht="13.2">
      <c r="B132" s="20"/>
      <c r="F132" s="69"/>
      <c r="G132" s="69"/>
      <c r="H132" s="21"/>
      <c r="O132" s="32"/>
    </row>
    <row r="133" spans="2:15" ht="13.2">
      <c r="B133" s="20"/>
      <c r="F133" s="69"/>
      <c r="G133" s="69"/>
      <c r="H133" s="21"/>
      <c r="O133" s="32"/>
    </row>
    <row r="134" spans="2:15" ht="13.2">
      <c r="B134" s="20"/>
      <c r="F134" s="69"/>
      <c r="G134" s="69"/>
      <c r="H134" s="21"/>
      <c r="O134" s="32"/>
    </row>
    <row r="135" spans="2:15" ht="13.2">
      <c r="B135" s="20"/>
      <c r="F135" s="69"/>
      <c r="G135" s="69"/>
      <c r="H135" s="21"/>
      <c r="O135" s="32"/>
    </row>
    <row r="136" spans="2:15" ht="13.2">
      <c r="B136" s="20"/>
      <c r="F136" s="69"/>
      <c r="G136" s="69"/>
      <c r="H136" s="21"/>
      <c r="O136" s="32"/>
    </row>
    <row r="137" spans="2:15" ht="13.2">
      <c r="B137" s="20"/>
      <c r="F137" s="69"/>
      <c r="G137" s="69"/>
      <c r="H137" s="21"/>
      <c r="O137" s="32"/>
    </row>
    <row r="138" spans="2:15" ht="13.2">
      <c r="B138" s="20"/>
      <c r="F138" s="69"/>
      <c r="G138" s="69"/>
      <c r="H138" s="21"/>
      <c r="O138" s="32"/>
    </row>
    <row r="139" spans="2:15" ht="13.2">
      <c r="B139" s="20"/>
      <c r="F139" s="69"/>
      <c r="G139" s="69"/>
      <c r="H139" s="21"/>
      <c r="O139" s="32"/>
    </row>
    <row r="140" spans="2:15" ht="13.2">
      <c r="B140" s="20"/>
      <c r="F140" s="69"/>
      <c r="G140" s="69"/>
      <c r="H140" s="21"/>
      <c r="O140" s="32"/>
    </row>
    <row r="141" spans="2:15" ht="13.2">
      <c r="B141" s="20"/>
      <c r="F141" s="69"/>
      <c r="G141" s="69"/>
      <c r="H141" s="21"/>
      <c r="O141" s="32"/>
    </row>
    <row r="142" spans="2:15" ht="13.2">
      <c r="B142" s="20"/>
      <c r="F142" s="69"/>
      <c r="G142" s="69"/>
      <c r="H142" s="21"/>
      <c r="O142" s="32"/>
    </row>
    <row r="143" spans="2:15" ht="13.2">
      <c r="B143" s="20"/>
      <c r="F143" s="69"/>
      <c r="G143" s="69"/>
      <c r="H143" s="21"/>
      <c r="O143" s="32"/>
    </row>
    <row r="144" spans="2:15" ht="13.2">
      <c r="B144" s="20"/>
      <c r="F144" s="69"/>
      <c r="G144" s="69"/>
      <c r="H144" s="21"/>
      <c r="O144" s="32"/>
    </row>
    <row r="145" spans="2:15" ht="13.2">
      <c r="B145" s="20"/>
      <c r="F145" s="69"/>
      <c r="G145" s="69"/>
      <c r="H145" s="21"/>
      <c r="O145" s="32"/>
    </row>
    <row r="146" spans="2:15" ht="13.2">
      <c r="B146" s="20"/>
      <c r="F146" s="69"/>
      <c r="G146" s="69"/>
      <c r="H146" s="21"/>
      <c r="O146" s="32"/>
    </row>
    <row r="147" spans="2:15" ht="13.2">
      <c r="B147" s="20"/>
      <c r="F147" s="69"/>
      <c r="G147" s="69"/>
      <c r="H147" s="21"/>
      <c r="O147" s="32"/>
    </row>
    <row r="148" spans="2:15" ht="13.2">
      <c r="B148" s="20"/>
      <c r="F148" s="69"/>
      <c r="G148" s="69"/>
      <c r="H148" s="21"/>
      <c r="O148" s="32"/>
    </row>
    <row r="149" spans="2:15" ht="13.2">
      <c r="B149" s="20"/>
      <c r="F149" s="69"/>
      <c r="G149" s="69"/>
      <c r="H149" s="21"/>
      <c r="O149" s="32"/>
    </row>
    <row r="150" spans="2:15" ht="13.2">
      <c r="B150" s="20"/>
      <c r="F150" s="69"/>
      <c r="G150" s="69"/>
      <c r="H150" s="21"/>
      <c r="O150" s="32"/>
    </row>
    <row r="151" spans="2:15" ht="13.2">
      <c r="B151" s="20"/>
      <c r="F151" s="69"/>
      <c r="G151" s="69"/>
      <c r="H151" s="21"/>
      <c r="O151" s="32"/>
    </row>
    <row r="152" spans="2:15" ht="13.2">
      <c r="B152" s="20"/>
      <c r="F152" s="69"/>
      <c r="G152" s="69"/>
      <c r="H152" s="21"/>
      <c r="O152" s="32"/>
    </row>
    <row r="153" spans="2:15" ht="13.2">
      <c r="B153" s="20"/>
      <c r="F153" s="69"/>
      <c r="G153" s="69"/>
      <c r="H153" s="21"/>
      <c r="O153" s="32"/>
    </row>
    <row r="154" spans="2:15" ht="13.2">
      <c r="B154" s="20"/>
      <c r="F154" s="69"/>
      <c r="G154" s="69"/>
      <c r="H154" s="21"/>
      <c r="O154" s="32"/>
    </row>
    <row r="155" spans="2:15" ht="13.2">
      <c r="B155" s="20"/>
      <c r="F155" s="69"/>
      <c r="G155" s="69"/>
      <c r="H155" s="21"/>
      <c r="O155" s="32"/>
    </row>
    <row r="156" spans="2:15" ht="13.2">
      <c r="B156" s="20"/>
      <c r="F156" s="69"/>
      <c r="G156" s="69"/>
      <c r="H156" s="21"/>
      <c r="O156" s="32"/>
    </row>
    <row r="157" spans="2:15" ht="13.2">
      <c r="B157" s="20"/>
      <c r="F157" s="69"/>
      <c r="G157" s="69"/>
      <c r="H157" s="21"/>
      <c r="O157" s="32"/>
    </row>
    <row r="158" spans="2:15" ht="13.2">
      <c r="B158" s="20"/>
      <c r="F158" s="69"/>
      <c r="G158" s="69"/>
      <c r="H158" s="21"/>
      <c r="O158" s="32"/>
    </row>
    <row r="159" spans="2:15" ht="13.2">
      <c r="B159" s="20"/>
      <c r="F159" s="69"/>
      <c r="G159" s="69"/>
      <c r="H159" s="21"/>
      <c r="O159" s="32"/>
    </row>
    <row r="160" spans="2:15" ht="13.2">
      <c r="B160" s="20"/>
      <c r="F160" s="69"/>
      <c r="G160" s="69"/>
      <c r="H160" s="21"/>
      <c r="O160" s="32"/>
    </row>
    <row r="161" spans="2:15" ht="13.2">
      <c r="B161" s="20"/>
      <c r="F161" s="69"/>
      <c r="G161" s="69"/>
      <c r="H161" s="21"/>
      <c r="O161" s="32"/>
    </row>
    <row r="162" spans="2:15" ht="13.2">
      <c r="B162" s="20"/>
      <c r="F162" s="69"/>
      <c r="G162" s="69"/>
      <c r="H162" s="21"/>
      <c r="O162" s="32"/>
    </row>
    <row r="163" spans="2:15" ht="13.2">
      <c r="B163" s="20"/>
      <c r="F163" s="69"/>
      <c r="G163" s="69"/>
      <c r="H163" s="21"/>
      <c r="O163" s="32"/>
    </row>
    <row r="164" spans="2:15" ht="13.2">
      <c r="B164" s="20"/>
      <c r="F164" s="69"/>
      <c r="G164" s="69"/>
      <c r="H164" s="21"/>
      <c r="O164" s="32"/>
    </row>
    <row r="165" spans="2:15" ht="13.2">
      <c r="B165" s="20"/>
      <c r="F165" s="69"/>
      <c r="G165" s="69"/>
      <c r="H165" s="21"/>
      <c r="O165" s="32"/>
    </row>
    <row r="166" spans="2:15" ht="13.2">
      <c r="B166" s="20"/>
      <c r="F166" s="69"/>
      <c r="G166" s="69"/>
      <c r="H166" s="21"/>
      <c r="O166" s="32"/>
    </row>
    <row r="167" spans="2:15" ht="13.2">
      <c r="B167" s="20"/>
      <c r="F167" s="69"/>
      <c r="G167" s="69"/>
      <c r="H167" s="21"/>
      <c r="O167" s="32"/>
    </row>
    <row r="168" spans="2:15" ht="13.2">
      <c r="B168" s="20"/>
      <c r="F168" s="69"/>
      <c r="G168" s="69"/>
      <c r="H168" s="21"/>
      <c r="O168" s="32"/>
    </row>
    <row r="169" spans="2:15" ht="13.2">
      <c r="B169" s="20"/>
      <c r="F169" s="69"/>
      <c r="G169" s="69"/>
      <c r="H169" s="21"/>
      <c r="O169" s="32"/>
    </row>
    <row r="170" spans="2:15" ht="13.2">
      <c r="B170" s="20"/>
      <c r="F170" s="69"/>
      <c r="G170" s="69"/>
      <c r="H170" s="21"/>
      <c r="O170" s="32"/>
    </row>
    <row r="171" spans="2:15" ht="13.2">
      <c r="B171" s="20"/>
      <c r="F171" s="69"/>
      <c r="G171" s="69"/>
      <c r="H171" s="21"/>
      <c r="O171" s="32"/>
    </row>
    <row r="172" spans="2:15" ht="13.2">
      <c r="B172" s="20"/>
      <c r="F172" s="69"/>
      <c r="G172" s="69"/>
      <c r="H172" s="21"/>
      <c r="O172" s="32"/>
    </row>
    <row r="173" spans="2:15" ht="13.2">
      <c r="B173" s="20"/>
      <c r="F173" s="69"/>
      <c r="G173" s="69"/>
      <c r="H173" s="21"/>
      <c r="O173" s="32"/>
    </row>
    <row r="174" spans="2:15" ht="13.2">
      <c r="B174" s="20"/>
      <c r="F174" s="69"/>
      <c r="G174" s="69"/>
      <c r="H174" s="21"/>
      <c r="O174" s="32"/>
    </row>
    <row r="175" spans="2:15" ht="13.2">
      <c r="B175" s="20"/>
      <c r="F175" s="69"/>
      <c r="G175" s="69"/>
      <c r="H175" s="21"/>
      <c r="O175" s="32"/>
    </row>
    <row r="176" spans="2:15" ht="13.2">
      <c r="B176" s="20"/>
      <c r="F176" s="69"/>
      <c r="G176" s="69"/>
      <c r="H176" s="21"/>
      <c r="O176" s="32"/>
    </row>
    <row r="177" spans="2:15" ht="13.2">
      <c r="B177" s="20"/>
      <c r="F177" s="69"/>
      <c r="G177" s="69"/>
      <c r="H177" s="21"/>
      <c r="O177" s="32"/>
    </row>
    <row r="178" spans="2:15" ht="13.2">
      <c r="B178" s="20"/>
      <c r="F178" s="69"/>
      <c r="G178" s="69"/>
      <c r="H178" s="21"/>
      <c r="O178" s="32"/>
    </row>
    <row r="179" spans="2:15" ht="13.2">
      <c r="B179" s="20"/>
      <c r="F179" s="69"/>
      <c r="G179" s="69"/>
      <c r="H179" s="21"/>
      <c r="O179" s="32"/>
    </row>
    <row r="180" spans="2:15" ht="13.2">
      <c r="B180" s="20"/>
      <c r="F180" s="69"/>
      <c r="G180" s="69"/>
      <c r="H180" s="21"/>
      <c r="O180" s="32"/>
    </row>
    <row r="181" spans="2:15" ht="13.2">
      <c r="B181" s="20"/>
      <c r="F181" s="69"/>
      <c r="G181" s="69"/>
      <c r="H181" s="21"/>
      <c r="O181" s="32"/>
    </row>
    <row r="182" spans="2:15" ht="13.2">
      <c r="B182" s="20"/>
      <c r="F182" s="69"/>
      <c r="G182" s="69"/>
      <c r="H182" s="21"/>
      <c r="O182" s="32"/>
    </row>
    <row r="183" spans="2:15" ht="13.2">
      <c r="B183" s="20"/>
      <c r="F183" s="69"/>
      <c r="G183" s="69"/>
      <c r="H183" s="21"/>
      <c r="O183" s="32"/>
    </row>
    <row r="184" spans="2:15" ht="13.2">
      <c r="B184" s="20"/>
      <c r="F184" s="69"/>
      <c r="G184" s="69"/>
      <c r="H184" s="21"/>
      <c r="O184" s="32"/>
    </row>
    <row r="185" spans="2:15" ht="13.2">
      <c r="B185" s="20"/>
      <c r="F185" s="69"/>
      <c r="G185" s="69"/>
      <c r="H185" s="21"/>
      <c r="O185" s="32"/>
    </row>
    <row r="186" spans="2:15" ht="13.2">
      <c r="B186" s="20"/>
      <c r="F186" s="69"/>
      <c r="G186" s="69"/>
      <c r="H186" s="21"/>
      <c r="O186" s="32"/>
    </row>
    <row r="187" spans="2:15" ht="13.2">
      <c r="B187" s="20"/>
      <c r="F187" s="69"/>
      <c r="G187" s="69"/>
      <c r="H187" s="21"/>
      <c r="O187" s="32"/>
    </row>
    <row r="188" spans="2:15" ht="13.2">
      <c r="B188" s="20"/>
      <c r="F188" s="69"/>
      <c r="G188" s="69"/>
      <c r="H188" s="21"/>
      <c r="O188" s="32"/>
    </row>
    <row r="189" spans="2:15" ht="13.2">
      <c r="B189" s="20"/>
      <c r="F189" s="69"/>
      <c r="G189" s="69"/>
      <c r="H189" s="21"/>
      <c r="O189" s="32"/>
    </row>
    <row r="190" spans="2:15" ht="13.2">
      <c r="B190" s="20"/>
      <c r="F190" s="69"/>
      <c r="G190" s="69"/>
      <c r="H190" s="21"/>
      <c r="O190" s="32"/>
    </row>
    <row r="191" spans="2:15" ht="13.2">
      <c r="B191" s="20"/>
      <c r="F191" s="69"/>
      <c r="G191" s="69"/>
      <c r="H191" s="21"/>
      <c r="O191" s="32"/>
    </row>
    <row r="192" spans="2:15" ht="13.2">
      <c r="B192" s="20"/>
      <c r="F192" s="69"/>
      <c r="G192" s="69"/>
      <c r="H192" s="21"/>
      <c r="O192" s="32"/>
    </row>
    <row r="193" spans="2:15" ht="13.2">
      <c r="B193" s="20"/>
      <c r="F193" s="69"/>
      <c r="G193" s="69"/>
      <c r="H193" s="21"/>
      <c r="O193" s="32"/>
    </row>
    <row r="194" spans="2:15" ht="13.2">
      <c r="B194" s="20"/>
      <c r="F194" s="69"/>
      <c r="G194" s="69"/>
      <c r="H194" s="21"/>
      <c r="O194" s="32"/>
    </row>
    <row r="195" spans="2:15" ht="13.2">
      <c r="B195" s="20"/>
      <c r="F195" s="69"/>
      <c r="G195" s="69"/>
      <c r="H195" s="21"/>
      <c r="O195" s="32"/>
    </row>
    <row r="196" spans="2:15" ht="13.2">
      <c r="B196" s="20"/>
      <c r="F196" s="69"/>
      <c r="G196" s="69"/>
      <c r="H196" s="21"/>
      <c r="O196" s="32"/>
    </row>
    <row r="197" spans="2:15" ht="13.2">
      <c r="B197" s="20"/>
      <c r="F197" s="69"/>
      <c r="G197" s="69"/>
      <c r="H197" s="21"/>
      <c r="O197" s="32"/>
    </row>
    <row r="198" spans="2:15" ht="13.2">
      <c r="B198" s="20"/>
      <c r="F198" s="69"/>
      <c r="G198" s="69"/>
      <c r="H198" s="21"/>
      <c r="O198" s="32"/>
    </row>
    <row r="199" spans="2:15" ht="13.2">
      <c r="B199" s="20"/>
      <c r="F199" s="69"/>
      <c r="G199" s="69"/>
      <c r="H199" s="21"/>
      <c r="O199" s="32"/>
    </row>
    <row r="200" spans="2:15" ht="13.2">
      <c r="B200" s="20"/>
      <c r="F200" s="69"/>
      <c r="G200" s="69"/>
      <c r="H200" s="21"/>
      <c r="O200" s="32"/>
    </row>
    <row r="201" spans="2:15" ht="13.2">
      <c r="B201" s="20"/>
      <c r="F201" s="69"/>
      <c r="G201" s="69"/>
      <c r="H201" s="21"/>
      <c r="O201" s="32"/>
    </row>
    <row r="202" spans="2:15" ht="13.2">
      <c r="B202" s="20"/>
      <c r="F202" s="69"/>
      <c r="G202" s="69"/>
      <c r="H202" s="21"/>
      <c r="O202" s="32"/>
    </row>
    <row r="203" spans="2:15" ht="13.2">
      <c r="B203" s="20"/>
      <c r="F203" s="69"/>
      <c r="G203" s="69"/>
      <c r="H203" s="21"/>
      <c r="O203" s="32"/>
    </row>
    <row r="204" spans="2:15" ht="13.2">
      <c r="B204" s="20"/>
      <c r="F204" s="69"/>
      <c r="G204" s="69"/>
      <c r="H204" s="21"/>
      <c r="O204" s="32"/>
    </row>
    <row r="205" spans="2:15" ht="13.2">
      <c r="B205" s="20"/>
      <c r="F205" s="69"/>
      <c r="G205" s="69"/>
      <c r="H205" s="21"/>
      <c r="O205" s="32"/>
    </row>
    <row r="206" spans="2:15" ht="13.2">
      <c r="B206" s="20"/>
      <c r="F206" s="69"/>
      <c r="G206" s="69"/>
      <c r="H206" s="21"/>
      <c r="O206" s="32"/>
    </row>
    <row r="207" spans="2:15" ht="13.2">
      <c r="B207" s="20"/>
      <c r="F207" s="69"/>
      <c r="G207" s="69"/>
      <c r="H207" s="21"/>
      <c r="O207" s="32"/>
    </row>
    <row r="208" spans="2:15" ht="13.2">
      <c r="B208" s="20"/>
      <c r="F208" s="69"/>
      <c r="G208" s="69"/>
      <c r="H208" s="21"/>
      <c r="O208" s="32"/>
    </row>
    <row r="209" spans="2:15" ht="13.2">
      <c r="B209" s="20"/>
      <c r="F209" s="69"/>
      <c r="G209" s="69"/>
      <c r="H209" s="21"/>
      <c r="O209" s="32"/>
    </row>
    <row r="210" spans="2:15" ht="13.2">
      <c r="B210" s="20"/>
      <c r="F210" s="69"/>
      <c r="G210" s="69"/>
      <c r="H210" s="21"/>
      <c r="O210" s="32"/>
    </row>
    <row r="211" spans="2:15" ht="13.2">
      <c r="B211" s="20"/>
      <c r="F211" s="69"/>
      <c r="G211" s="69"/>
      <c r="H211" s="21"/>
      <c r="O211" s="32"/>
    </row>
    <row r="212" spans="2:15" ht="13.2">
      <c r="B212" s="20"/>
      <c r="F212" s="69"/>
      <c r="G212" s="69"/>
      <c r="H212" s="21"/>
      <c r="O212" s="32"/>
    </row>
    <row r="213" spans="2:15" ht="13.2">
      <c r="B213" s="20"/>
      <c r="F213" s="69"/>
      <c r="G213" s="69"/>
      <c r="H213" s="21"/>
      <c r="O213" s="32"/>
    </row>
    <row r="214" spans="2:15" ht="13.2">
      <c r="B214" s="20"/>
      <c r="F214" s="69"/>
      <c r="G214" s="69"/>
      <c r="H214" s="21"/>
      <c r="O214" s="32"/>
    </row>
    <row r="215" spans="2:15" ht="13.2">
      <c r="B215" s="20"/>
      <c r="F215" s="69"/>
      <c r="G215" s="69"/>
      <c r="H215" s="21"/>
      <c r="O215" s="32"/>
    </row>
    <row r="216" spans="2:15" ht="13.2">
      <c r="B216" s="20"/>
      <c r="F216" s="69"/>
      <c r="G216" s="69"/>
      <c r="H216" s="21"/>
      <c r="O216" s="32"/>
    </row>
    <row r="217" spans="2:15" ht="13.2">
      <c r="B217" s="20"/>
      <c r="F217" s="69"/>
      <c r="G217" s="69"/>
      <c r="H217" s="21"/>
      <c r="O217" s="32"/>
    </row>
    <row r="218" spans="2:15" ht="13.2">
      <c r="B218" s="20"/>
      <c r="F218" s="69"/>
      <c r="G218" s="69"/>
      <c r="H218" s="21"/>
      <c r="O218" s="32"/>
    </row>
    <row r="219" spans="2:15" ht="13.2">
      <c r="B219" s="20"/>
      <c r="F219" s="69"/>
      <c r="G219" s="69"/>
      <c r="H219" s="21"/>
      <c r="O219" s="32"/>
    </row>
    <row r="220" spans="2:15" ht="13.2">
      <c r="B220" s="20"/>
      <c r="F220" s="69"/>
      <c r="G220" s="69"/>
      <c r="H220" s="21"/>
      <c r="O220" s="32"/>
    </row>
    <row r="221" spans="2:15" ht="13.2">
      <c r="B221" s="20"/>
      <c r="F221" s="69"/>
      <c r="G221" s="69"/>
      <c r="H221" s="21"/>
      <c r="O221" s="32"/>
    </row>
    <row r="222" spans="2:15" ht="13.2">
      <c r="B222" s="20"/>
      <c r="F222" s="69"/>
      <c r="G222" s="69"/>
      <c r="H222" s="21"/>
      <c r="O222" s="32"/>
    </row>
    <row r="223" spans="2:15" ht="13.2">
      <c r="B223" s="20"/>
      <c r="F223" s="69"/>
      <c r="G223" s="69"/>
      <c r="H223" s="21"/>
      <c r="O223" s="32"/>
    </row>
    <row r="224" spans="2:15" ht="13.2">
      <c r="B224" s="20"/>
      <c r="F224" s="69"/>
      <c r="G224" s="69"/>
      <c r="H224" s="21"/>
      <c r="O224" s="32"/>
    </row>
    <row r="225" spans="2:15" ht="13.2">
      <c r="B225" s="20"/>
      <c r="F225" s="69"/>
      <c r="G225" s="69"/>
      <c r="H225" s="21"/>
      <c r="O225" s="32"/>
    </row>
    <row r="226" spans="2:15" ht="13.2">
      <c r="B226" s="20"/>
      <c r="F226" s="69"/>
      <c r="G226" s="69"/>
      <c r="H226" s="21"/>
      <c r="O226" s="32"/>
    </row>
    <row r="227" spans="2:15" ht="13.2">
      <c r="B227" s="20"/>
      <c r="F227" s="69"/>
      <c r="G227" s="69"/>
      <c r="H227" s="21"/>
      <c r="O227" s="32"/>
    </row>
    <row r="228" spans="2:15" ht="13.2">
      <c r="B228" s="20"/>
      <c r="F228" s="69"/>
      <c r="G228" s="69"/>
      <c r="H228" s="21"/>
      <c r="O228" s="32"/>
    </row>
    <row r="229" spans="2:15" ht="13.2">
      <c r="B229" s="20"/>
      <c r="F229" s="69"/>
      <c r="G229" s="69"/>
      <c r="H229" s="21"/>
      <c r="O229" s="32"/>
    </row>
    <row r="230" spans="2:15" ht="13.2">
      <c r="B230" s="20"/>
      <c r="F230" s="69"/>
      <c r="G230" s="69"/>
      <c r="H230" s="21"/>
      <c r="O230" s="32"/>
    </row>
    <row r="231" spans="2:15" ht="13.2">
      <c r="B231" s="20"/>
      <c r="F231" s="69"/>
      <c r="G231" s="69"/>
      <c r="H231" s="21"/>
      <c r="O231" s="32"/>
    </row>
    <row r="232" spans="2:15" ht="13.2">
      <c r="B232" s="20"/>
      <c r="F232" s="69"/>
      <c r="G232" s="69"/>
      <c r="H232" s="21"/>
      <c r="O232" s="32"/>
    </row>
    <row r="233" spans="2:15" ht="13.2">
      <c r="B233" s="20"/>
      <c r="F233" s="69"/>
      <c r="G233" s="69"/>
      <c r="H233" s="21"/>
      <c r="O233" s="32"/>
    </row>
    <row r="234" spans="2:15" ht="13.2">
      <c r="B234" s="20"/>
      <c r="F234" s="69"/>
      <c r="G234" s="69"/>
      <c r="H234" s="21"/>
      <c r="O234" s="32"/>
    </row>
    <row r="235" spans="2:15" ht="13.2">
      <c r="B235" s="20"/>
      <c r="F235" s="69"/>
      <c r="G235" s="69"/>
      <c r="H235" s="21"/>
      <c r="O235" s="32"/>
    </row>
    <row r="236" spans="2:15" ht="13.2">
      <c r="B236" s="20"/>
      <c r="F236" s="69"/>
      <c r="G236" s="69"/>
      <c r="H236" s="21"/>
      <c r="O236" s="32"/>
    </row>
    <row r="237" spans="2:15" ht="13.2">
      <c r="B237" s="20"/>
      <c r="F237" s="69"/>
      <c r="G237" s="69"/>
      <c r="H237" s="21"/>
      <c r="O237" s="32"/>
    </row>
    <row r="238" spans="2:15" ht="13.2">
      <c r="B238" s="20"/>
      <c r="F238" s="69"/>
      <c r="G238" s="69"/>
      <c r="H238" s="21"/>
      <c r="O238" s="32"/>
    </row>
    <row r="239" spans="2:15" ht="13.2">
      <c r="B239" s="20"/>
      <c r="F239" s="69"/>
      <c r="G239" s="69"/>
      <c r="H239" s="21"/>
      <c r="O239" s="32"/>
    </row>
    <row r="240" spans="2:15" ht="13.2">
      <c r="B240" s="20"/>
      <c r="F240" s="69"/>
      <c r="G240" s="69"/>
      <c r="H240" s="21"/>
      <c r="O240" s="32"/>
    </row>
    <row r="241" spans="2:15" ht="13.2">
      <c r="B241" s="20"/>
      <c r="F241" s="69"/>
      <c r="G241" s="69"/>
      <c r="H241" s="21"/>
      <c r="O241" s="32"/>
    </row>
    <row r="242" spans="2:15" ht="13.2">
      <c r="B242" s="20"/>
      <c r="F242" s="69"/>
      <c r="G242" s="69"/>
      <c r="H242" s="21"/>
      <c r="O242" s="32"/>
    </row>
    <row r="243" spans="2:15" ht="13.2">
      <c r="B243" s="20"/>
      <c r="F243" s="69"/>
      <c r="G243" s="69"/>
      <c r="H243" s="21"/>
      <c r="O243" s="32"/>
    </row>
    <row r="244" spans="2:15" ht="13.2">
      <c r="B244" s="20"/>
      <c r="F244" s="69"/>
      <c r="G244" s="69"/>
      <c r="H244" s="21"/>
      <c r="O244" s="32"/>
    </row>
    <row r="245" spans="2:15" ht="13.2">
      <c r="B245" s="20"/>
      <c r="F245" s="69"/>
      <c r="G245" s="69"/>
      <c r="H245" s="21"/>
      <c r="O245" s="32"/>
    </row>
    <row r="246" spans="2:15" ht="13.2">
      <c r="B246" s="20"/>
      <c r="F246" s="69"/>
      <c r="G246" s="69"/>
      <c r="H246" s="21"/>
      <c r="O246" s="32"/>
    </row>
    <row r="247" spans="2:15" ht="13.2">
      <c r="B247" s="20"/>
      <c r="F247" s="69"/>
      <c r="G247" s="69"/>
      <c r="H247" s="21"/>
      <c r="O247" s="32"/>
    </row>
    <row r="248" spans="2:15" ht="13.2">
      <c r="B248" s="20"/>
      <c r="F248" s="69"/>
      <c r="G248" s="69"/>
      <c r="H248" s="21"/>
      <c r="O248" s="32"/>
    </row>
    <row r="249" spans="2:15" ht="13.2">
      <c r="B249" s="20"/>
      <c r="F249" s="69"/>
      <c r="G249" s="69"/>
      <c r="H249" s="21"/>
      <c r="O249" s="32"/>
    </row>
    <row r="250" spans="2:15" ht="13.2">
      <c r="B250" s="20"/>
      <c r="F250" s="69"/>
      <c r="G250" s="69"/>
      <c r="H250" s="21"/>
      <c r="O250" s="32"/>
    </row>
    <row r="251" spans="2:15" ht="13.2">
      <c r="B251" s="20"/>
      <c r="F251" s="69"/>
      <c r="G251" s="69"/>
      <c r="H251" s="21"/>
      <c r="O251" s="32"/>
    </row>
    <row r="252" spans="2:15" ht="13.2">
      <c r="B252" s="20"/>
      <c r="F252" s="69"/>
      <c r="G252" s="69"/>
      <c r="H252" s="21"/>
      <c r="O252" s="32"/>
    </row>
    <row r="253" spans="2:15" ht="13.2">
      <c r="B253" s="20"/>
      <c r="F253" s="69"/>
      <c r="G253" s="69"/>
      <c r="H253" s="21"/>
      <c r="O253" s="32"/>
    </row>
    <row r="254" spans="2:15" ht="13.2">
      <c r="B254" s="20"/>
      <c r="F254" s="69"/>
      <c r="G254" s="69"/>
      <c r="H254" s="21"/>
      <c r="O254" s="32"/>
    </row>
    <row r="255" spans="2:15" ht="13.2">
      <c r="B255" s="20"/>
      <c r="F255" s="69"/>
      <c r="G255" s="69"/>
      <c r="H255" s="21"/>
      <c r="O255" s="32"/>
    </row>
    <row r="256" spans="2:15" ht="13.2">
      <c r="B256" s="20"/>
      <c r="F256" s="69"/>
      <c r="G256" s="69"/>
      <c r="H256" s="21"/>
      <c r="O256" s="32"/>
    </row>
    <row r="257" spans="2:15" ht="13.2">
      <c r="B257" s="20"/>
      <c r="F257" s="69"/>
      <c r="G257" s="69"/>
      <c r="H257" s="21"/>
      <c r="O257" s="32"/>
    </row>
    <row r="258" spans="2:15" ht="13.2">
      <c r="B258" s="20"/>
      <c r="F258" s="69"/>
      <c r="G258" s="69"/>
      <c r="H258" s="21"/>
      <c r="O258" s="32"/>
    </row>
    <row r="259" spans="2:15" ht="13.2">
      <c r="B259" s="20"/>
      <c r="F259" s="69"/>
      <c r="G259" s="69"/>
      <c r="H259" s="21"/>
      <c r="O259" s="32"/>
    </row>
    <row r="260" spans="2:15" ht="13.2">
      <c r="B260" s="20"/>
      <c r="F260" s="69"/>
      <c r="G260" s="69"/>
      <c r="H260" s="21"/>
      <c r="O260" s="32"/>
    </row>
    <row r="261" spans="2:15" ht="13.2">
      <c r="B261" s="20"/>
      <c r="F261" s="69"/>
      <c r="G261" s="69"/>
      <c r="H261" s="21"/>
      <c r="O261" s="32"/>
    </row>
    <row r="262" spans="2:15" ht="13.2">
      <c r="B262" s="20"/>
      <c r="F262" s="69"/>
      <c r="G262" s="69"/>
      <c r="H262" s="21"/>
      <c r="O262" s="32"/>
    </row>
    <row r="263" spans="2:15" ht="13.2">
      <c r="B263" s="20"/>
      <c r="F263" s="69"/>
      <c r="G263" s="69"/>
      <c r="H263" s="21"/>
      <c r="O263" s="32"/>
    </row>
    <row r="264" spans="2:15" ht="13.2">
      <c r="B264" s="20"/>
      <c r="F264" s="69"/>
      <c r="G264" s="69"/>
      <c r="H264" s="21"/>
      <c r="O264" s="32"/>
    </row>
    <row r="265" spans="2:15" ht="13.2">
      <c r="B265" s="20"/>
      <c r="F265" s="69"/>
      <c r="G265" s="69"/>
      <c r="H265" s="21"/>
      <c r="O265" s="32"/>
    </row>
    <row r="266" spans="2:15" ht="13.2">
      <c r="B266" s="20"/>
      <c r="F266" s="69"/>
      <c r="G266" s="69"/>
      <c r="H266" s="21"/>
      <c r="O266" s="32"/>
    </row>
    <row r="267" spans="2:15" ht="13.2">
      <c r="B267" s="20"/>
      <c r="F267" s="69"/>
      <c r="G267" s="69"/>
      <c r="H267" s="21"/>
      <c r="O267" s="32"/>
    </row>
    <row r="268" spans="2:15" ht="13.2">
      <c r="B268" s="20"/>
      <c r="F268" s="69"/>
      <c r="G268" s="69"/>
      <c r="H268" s="21"/>
      <c r="O268" s="32"/>
    </row>
    <row r="269" spans="2:15" ht="13.2">
      <c r="B269" s="20"/>
      <c r="F269" s="69"/>
      <c r="G269" s="69"/>
      <c r="H269" s="21"/>
      <c r="O269" s="32"/>
    </row>
    <row r="270" spans="2:15" ht="13.2">
      <c r="B270" s="20"/>
      <c r="F270" s="69"/>
      <c r="G270" s="69"/>
      <c r="H270" s="21"/>
      <c r="O270" s="32"/>
    </row>
    <row r="271" spans="2:15" ht="13.2">
      <c r="B271" s="20"/>
      <c r="F271" s="69"/>
      <c r="G271" s="69"/>
      <c r="H271" s="21"/>
      <c r="O271" s="32"/>
    </row>
    <row r="272" spans="2:15" ht="13.2">
      <c r="B272" s="20"/>
      <c r="F272" s="69"/>
      <c r="G272" s="69"/>
      <c r="H272" s="21"/>
      <c r="O272" s="32"/>
    </row>
    <row r="273" spans="2:15" ht="13.2">
      <c r="B273" s="20"/>
      <c r="F273" s="69"/>
      <c r="G273" s="69"/>
      <c r="H273" s="21"/>
      <c r="O273" s="32"/>
    </row>
    <row r="274" spans="2:15" ht="13.2">
      <c r="B274" s="20"/>
      <c r="F274" s="69"/>
      <c r="G274" s="69"/>
      <c r="H274" s="21"/>
      <c r="O274" s="32"/>
    </row>
    <row r="275" spans="2:15" ht="13.2">
      <c r="B275" s="20"/>
      <c r="F275" s="69"/>
      <c r="G275" s="69"/>
      <c r="H275" s="21"/>
      <c r="O275" s="32"/>
    </row>
    <row r="276" spans="2:15" ht="13.2">
      <c r="B276" s="20"/>
      <c r="F276" s="69"/>
      <c r="G276" s="69"/>
      <c r="H276" s="21"/>
      <c r="O276" s="32"/>
    </row>
    <row r="277" spans="2:15" ht="13.2">
      <c r="B277" s="20"/>
      <c r="F277" s="69"/>
      <c r="G277" s="69"/>
      <c r="H277" s="21"/>
      <c r="O277" s="32"/>
    </row>
    <row r="278" spans="2:15" ht="13.2">
      <c r="B278" s="20"/>
      <c r="F278" s="69"/>
      <c r="G278" s="69"/>
      <c r="H278" s="21"/>
      <c r="O278" s="32"/>
    </row>
    <row r="279" spans="2:15" ht="13.2">
      <c r="B279" s="20"/>
      <c r="F279" s="69"/>
      <c r="G279" s="69"/>
      <c r="H279" s="21"/>
      <c r="O279" s="32"/>
    </row>
    <row r="280" spans="2:15" ht="13.2">
      <c r="B280" s="20"/>
      <c r="F280" s="69"/>
      <c r="G280" s="69"/>
      <c r="H280" s="21"/>
      <c r="O280" s="32"/>
    </row>
    <row r="281" spans="2:15" ht="13.2">
      <c r="B281" s="20"/>
      <c r="F281" s="69"/>
      <c r="G281" s="69"/>
      <c r="H281" s="21"/>
      <c r="O281" s="32"/>
    </row>
    <row r="282" spans="2:15" ht="13.2">
      <c r="B282" s="20"/>
      <c r="F282" s="69"/>
      <c r="G282" s="69"/>
      <c r="H282" s="21"/>
      <c r="O282" s="32"/>
    </row>
    <row r="283" spans="2:15" ht="13.2">
      <c r="B283" s="20"/>
      <c r="F283" s="69"/>
      <c r="G283" s="69"/>
      <c r="H283" s="21"/>
      <c r="O283" s="32"/>
    </row>
    <row r="284" spans="2:15" ht="13.2">
      <c r="B284" s="20"/>
      <c r="F284" s="69"/>
      <c r="G284" s="69"/>
      <c r="H284" s="21"/>
      <c r="O284" s="32"/>
    </row>
    <row r="285" spans="2:15" ht="13.2">
      <c r="B285" s="20"/>
      <c r="F285" s="69"/>
      <c r="G285" s="69"/>
      <c r="H285" s="21"/>
      <c r="O285" s="32"/>
    </row>
    <row r="286" spans="2:15" ht="13.2">
      <c r="B286" s="20"/>
      <c r="F286" s="69"/>
      <c r="G286" s="69"/>
      <c r="H286" s="21"/>
      <c r="O286" s="32"/>
    </row>
    <row r="287" spans="2:15" ht="13.2">
      <c r="B287" s="20"/>
      <c r="F287" s="69"/>
      <c r="G287" s="69"/>
      <c r="H287" s="21"/>
      <c r="O287" s="32"/>
    </row>
    <row r="288" spans="2:15" ht="13.2">
      <c r="B288" s="20"/>
      <c r="F288" s="69"/>
      <c r="G288" s="69"/>
      <c r="H288" s="21"/>
      <c r="O288" s="32"/>
    </row>
    <row r="289" spans="2:15" ht="13.2">
      <c r="B289" s="20"/>
      <c r="F289" s="69"/>
      <c r="G289" s="69"/>
      <c r="H289" s="21"/>
      <c r="O289" s="32"/>
    </row>
    <row r="290" spans="2:15" ht="13.2">
      <c r="B290" s="20"/>
      <c r="F290" s="69"/>
      <c r="G290" s="69"/>
      <c r="H290" s="21"/>
      <c r="O290" s="32"/>
    </row>
    <row r="291" spans="2:15" ht="13.2">
      <c r="B291" s="20"/>
      <c r="F291" s="69"/>
      <c r="G291" s="69"/>
      <c r="H291" s="21"/>
      <c r="O291" s="32"/>
    </row>
    <row r="292" spans="2:15" ht="13.2">
      <c r="B292" s="20"/>
      <c r="F292" s="69"/>
      <c r="G292" s="69"/>
      <c r="H292" s="21"/>
      <c r="O292" s="32"/>
    </row>
    <row r="293" spans="2:15" ht="13.2">
      <c r="B293" s="20"/>
      <c r="F293" s="69"/>
      <c r="G293" s="69"/>
      <c r="H293" s="21"/>
      <c r="O293" s="32"/>
    </row>
    <row r="294" spans="2:15" ht="13.2">
      <c r="B294" s="20"/>
      <c r="F294" s="69"/>
      <c r="G294" s="69"/>
      <c r="H294" s="21"/>
      <c r="O294" s="32"/>
    </row>
    <row r="295" spans="2:15" ht="13.2">
      <c r="B295" s="20"/>
      <c r="F295" s="69"/>
      <c r="G295" s="69"/>
      <c r="H295" s="21"/>
      <c r="O295" s="32"/>
    </row>
    <row r="296" spans="2:15" ht="13.2">
      <c r="B296" s="20"/>
      <c r="F296" s="69"/>
      <c r="G296" s="69"/>
      <c r="H296" s="21"/>
      <c r="O296" s="32"/>
    </row>
    <row r="297" spans="2:15" ht="13.2">
      <c r="B297" s="20"/>
      <c r="F297" s="69"/>
      <c r="G297" s="69"/>
      <c r="H297" s="21"/>
      <c r="O297" s="32"/>
    </row>
    <row r="298" spans="2:15" ht="13.2">
      <c r="B298" s="20"/>
      <c r="F298" s="69"/>
      <c r="G298" s="69"/>
      <c r="H298" s="21"/>
      <c r="O298" s="32"/>
    </row>
    <row r="299" spans="2:15" ht="13.2">
      <c r="B299" s="20"/>
      <c r="F299" s="69"/>
      <c r="G299" s="69"/>
      <c r="H299" s="21"/>
      <c r="O299" s="32"/>
    </row>
    <row r="300" spans="2:15" ht="13.2">
      <c r="B300" s="20"/>
      <c r="F300" s="69"/>
      <c r="G300" s="69"/>
      <c r="H300" s="21"/>
      <c r="O300" s="32"/>
    </row>
    <row r="301" spans="2:15" ht="13.2">
      <c r="B301" s="20"/>
      <c r="F301" s="69"/>
      <c r="G301" s="69"/>
      <c r="H301" s="21"/>
      <c r="O301" s="32"/>
    </row>
    <row r="302" spans="2:15" ht="13.2">
      <c r="B302" s="20"/>
      <c r="F302" s="69"/>
      <c r="G302" s="69"/>
      <c r="H302" s="21"/>
      <c r="O302" s="32"/>
    </row>
    <row r="303" spans="2:15" ht="13.2">
      <c r="B303" s="20"/>
      <c r="F303" s="69"/>
      <c r="G303" s="69"/>
      <c r="H303" s="21"/>
      <c r="O303" s="32"/>
    </row>
    <row r="304" spans="2:15" ht="13.2">
      <c r="B304" s="20"/>
      <c r="F304" s="69"/>
      <c r="G304" s="69"/>
      <c r="H304" s="21"/>
      <c r="O304" s="32"/>
    </row>
    <row r="305" spans="2:15" ht="13.2">
      <c r="B305" s="20"/>
      <c r="F305" s="69"/>
      <c r="G305" s="69"/>
      <c r="H305" s="21"/>
      <c r="O305" s="32"/>
    </row>
    <row r="306" spans="2:15" ht="13.2">
      <c r="B306" s="20"/>
      <c r="F306" s="69"/>
      <c r="G306" s="69"/>
      <c r="H306" s="21"/>
      <c r="O306" s="32"/>
    </row>
    <row r="307" spans="2:15" ht="13.2">
      <c r="B307" s="20"/>
      <c r="F307" s="69"/>
      <c r="G307" s="69"/>
      <c r="H307" s="21"/>
      <c r="O307" s="32"/>
    </row>
    <row r="308" spans="2:15" ht="13.2">
      <c r="B308" s="20"/>
      <c r="F308" s="69"/>
      <c r="G308" s="69"/>
      <c r="H308" s="21"/>
      <c r="O308" s="32"/>
    </row>
    <row r="309" spans="2:15" ht="13.2">
      <c r="B309" s="20"/>
      <c r="F309" s="69"/>
      <c r="G309" s="69"/>
      <c r="H309" s="21"/>
      <c r="O309" s="32"/>
    </row>
    <row r="310" spans="2:15" ht="13.2">
      <c r="B310" s="20"/>
      <c r="F310" s="69"/>
      <c r="G310" s="69"/>
      <c r="H310" s="21"/>
      <c r="O310" s="32"/>
    </row>
    <row r="311" spans="2:15" ht="13.2">
      <c r="B311" s="20"/>
      <c r="F311" s="69"/>
      <c r="G311" s="69"/>
      <c r="H311" s="21"/>
      <c r="O311" s="32"/>
    </row>
    <row r="312" spans="2:15" ht="13.2">
      <c r="B312" s="20"/>
      <c r="F312" s="69"/>
      <c r="G312" s="69"/>
      <c r="H312" s="21"/>
      <c r="O312" s="32"/>
    </row>
    <row r="313" spans="2:15" ht="13.2">
      <c r="B313" s="20"/>
      <c r="F313" s="69"/>
      <c r="G313" s="69"/>
      <c r="H313" s="21"/>
      <c r="O313" s="32"/>
    </row>
    <row r="314" spans="2:15" ht="13.2">
      <c r="B314" s="20"/>
      <c r="F314" s="69"/>
      <c r="G314" s="69"/>
      <c r="H314" s="21"/>
      <c r="O314" s="32"/>
    </row>
    <row r="315" spans="2:15" ht="13.2">
      <c r="B315" s="20"/>
      <c r="F315" s="69"/>
      <c r="G315" s="69"/>
      <c r="H315" s="21"/>
      <c r="O315" s="32"/>
    </row>
    <row r="316" spans="2:15" ht="13.2">
      <c r="B316" s="20"/>
      <c r="F316" s="69"/>
      <c r="G316" s="69"/>
      <c r="H316" s="21"/>
      <c r="O316" s="32"/>
    </row>
    <row r="317" spans="2:15" ht="13.2">
      <c r="B317" s="20"/>
      <c r="F317" s="69"/>
      <c r="G317" s="69"/>
      <c r="H317" s="21"/>
      <c r="O317" s="32"/>
    </row>
    <row r="318" spans="2:15" ht="13.2">
      <c r="B318" s="20"/>
      <c r="F318" s="69"/>
      <c r="G318" s="69"/>
      <c r="H318" s="21"/>
      <c r="O318" s="32"/>
    </row>
    <row r="319" spans="2:15" ht="13.2">
      <c r="B319" s="20"/>
      <c r="F319" s="69"/>
      <c r="G319" s="69"/>
      <c r="H319" s="21"/>
      <c r="O319" s="32"/>
    </row>
    <row r="320" spans="2:15" ht="13.2">
      <c r="B320" s="20"/>
      <c r="F320" s="69"/>
      <c r="G320" s="69"/>
      <c r="H320" s="21"/>
      <c r="O320" s="32"/>
    </row>
    <row r="321" spans="2:15" ht="13.2">
      <c r="B321" s="20"/>
      <c r="F321" s="69"/>
      <c r="G321" s="69"/>
      <c r="H321" s="21"/>
      <c r="O321" s="32"/>
    </row>
    <row r="322" spans="2:15" ht="13.2">
      <c r="B322" s="20"/>
      <c r="F322" s="69"/>
      <c r="G322" s="69"/>
      <c r="H322" s="21"/>
      <c r="O322" s="32"/>
    </row>
    <row r="323" spans="2:15" ht="13.2">
      <c r="B323" s="20"/>
      <c r="F323" s="69"/>
      <c r="G323" s="69"/>
      <c r="H323" s="21"/>
      <c r="O323" s="32"/>
    </row>
    <row r="324" spans="2:15" ht="13.2">
      <c r="B324" s="20"/>
      <c r="F324" s="69"/>
      <c r="G324" s="69"/>
      <c r="H324" s="21"/>
      <c r="O324" s="32"/>
    </row>
    <row r="325" spans="2:15" ht="13.2">
      <c r="B325" s="20"/>
      <c r="F325" s="69"/>
      <c r="G325" s="69"/>
      <c r="H325" s="21"/>
      <c r="O325" s="32"/>
    </row>
    <row r="326" spans="2:15" ht="13.2">
      <c r="B326" s="20"/>
      <c r="F326" s="69"/>
      <c r="G326" s="69"/>
      <c r="H326" s="21"/>
      <c r="O326" s="32"/>
    </row>
    <row r="327" spans="2:15" ht="13.2">
      <c r="B327" s="20"/>
      <c r="F327" s="69"/>
      <c r="G327" s="69"/>
      <c r="H327" s="21"/>
      <c r="O327" s="32"/>
    </row>
    <row r="328" spans="2:15" ht="13.2">
      <c r="B328" s="20"/>
      <c r="F328" s="69"/>
      <c r="G328" s="69"/>
      <c r="H328" s="21"/>
      <c r="O328" s="32"/>
    </row>
    <row r="329" spans="2:15" ht="13.2">
      <c r="B329" s="20"/>
      <c r="F329" s="69"/>
      <c r="G329" s="69"/>
      <c r="H329" s="21"/>
      <c r="O329" s="32"/>
    </row>
    <row r="330" spans="2:15" ht="13.2">
      <c r="B330" s="20"/>
      <c r="F330" s="69"/>
      <c r="G330" s="69"/>
      <c r="H330" s="21"/>
      <c r="O330" s="32"/>
    </row>
    <row r="331" spans="2:15" ht="13.2">
      <c r="B331" s="20"/>
      <c r="F331" s="69"/>
      <c r="G331" s="69"/>
      <c r="H331" s="21"/>
      <c r="O331" s="32"/>
    </row>
    <row r="332" spans="2:15" ht="13.2">
      <c r="B332" s="20"/>
      <c r="F332" s="69"/>
      <c r="G332" s="69"/>
      <c r="H332" s="21"/>
      <c r="O332" s="32"/>
    </row>
    <row r="333" spans="2:15" ht="13.2">
      <c r="B333" s="20"/>
      <c r="F333" s="69"/>
      <c r="G333" s="69"/>
      <c r="H333" s="21"/>
      <c r="O333" s="32"/>
    </row>
    <row r="334" spans="2:15" ht="13.2">
      <c r="B334" s="20"/>
      <c r="F334" s="69"/>
      <c r="G334" s="69"/>
      <c r="H334" s="21"/>
      <c r="O334" s="32"/>
    </row>
    <row r="335" spans="2:15" ht="13.2">
      <c r="B335" s="20"/>
      <c r="F335" s="69"/>
      <c r="G335" s="69"/>
      <c r="H335" s="21"/>
      <c r="O335" s="32"/>
    </row>
    <row r="336" spans="2:15" ht="13.2">
      <c r="B336" s="20"/>
      <c r="F336" s="69"/>
      <c r="G336" s="69"/>
      <c r="H336" s="21"/>
      <c r="O336" s="32"/>
    </row>
    <row r="337" spans="2:15" ht="13.2">
      <c r="B337" s="20"/>
      <c r="F337" s="69"/>
      <c r="G337" s="69"/>
      <c r="H337" s="21"/>
      <c r="O337" s="32"/>
    </row>
    <row r="338" spans="2:15" ht="13.2">
      <c r="B338" s="20"/>
      <c r="F338" s="69"/>
      <c r="G338" s="69"/>
      <c r="H338" s="21"/>
      <c r="O338" s="32"/>
    </row>
    <row r="339" spans="2:15" ht="13.2">
      <c r="B339" s="20"/>
      <c r="F339" s="69"/>
      <c r="G339" s="69"/>
      <c r="H339" s="21"/>
      <c r="O339" s="32"/>
    </row>
    <row r="340" spans="2:15" ht="13.2">
      <c r="B340" s="20"/>
      <c r="F340" s="69"/>
      <c r="G340" s="69"/>
      <c r="H340" s="21"/>
      <c r="O340" s="32"/>
    </row>
    <row r="341" spans="2:15" ht="13.2">
      <c r="B341" s="20"/>
      <c r="F341" s="69"/>
      <c r="G341" s="69"/>
      <c r="H341" s="21"/>
      <c r="O341" s="32"/>
    </row>
    <row r="342" spans="2:15" ht="13.2">
      <c r="B342" s="20"/>
      <c r="F342" s="69"/>
      <c r="G342" s="69"/>
      <c r="H342" s="21"/>
      <c r="O342" s="32"/>
    </row>
    <row r="343" spans="2:15" ht="13.2">
      <c r="B343" s="20"/>
      <c r="F343" s="69"/>
      <c r="G343" s="69"/>
      <c r="H343" s="21"/>
      <c r="O343" s="32"/>
    </row>
    <row r="344" spans="2:15" ht="13.2">
      <c r="B344" s="20"/>
      <c r="F344" s="69"/>
      <c r="G344" s="69"/>
      <c r="H344" s="21"/>
      <c r="O344" s="32"/>
    </row>
    <row r="345" spans="2:15" ht="13.2">
      <c r="B345" s="20"/>
      <c r="F345" s="69"/>
      <c r="G345" s="69"/>
      <c r="H345" s="21"/>
      <c r="O345" s="32"/>
    </row>
    <row r="346" spans="2:15" ht="13.2">
      <c r="B346" s="20"/>
      <c r="F346" s="69"/>
      <c r="G346" s="69"/>
      <c r="H346" s="21"/>
      <c r="O346" s="32"/>
    </row>
    <row r="347" spans="2:15" ht="13.2">
      <c r="B347" s="20"/>
      <c r="F347" s="69"/>
      <c r="G347" s="69"/>
      <c r="H347" s="21"/>
      <c r="O347" s="32"/>
    </row>
    <row r="348" spans="2:15" ht="13.2">
      <c r="B348" s="20"/>
      <c r="F348" s="69"/>
      <c r="G348" s="69"/>
      <c r="H348" s="21"/>
      <c r="O348" s="32"/>
    </row>
    <row r="349" spans="2:15" ht="13.2">
      <c r="B349" s="20"/>
      <c r="F349" s="69"/>
      <c r="G349" s="69"/>
      <c r="H349" s="21"/>
      <c r="O349" s="32"/>
    </row>
    <row r="350" spans="2:15" ht="13.2">
      <c r="B350" s="20"/>
      <c r="F350" s="69"/>
      <c r="G350" s="69"/>
      <c r="H350" s="21"/>
      <c r="O350" s="32"/>
    </row>
    <row r="351" spans="2:15" ht="13.2">
      <c r="B351" s="20"/>
      <c r="F351" s="69"/>
      <c r="G351" s="69"/>
      <c r="H351" s="21"/>
      <c r="O351" s="32"/>
    </row>
    <row r="352" spans="2:15" ht="13.2">
      <c r="B352" s="20"/>
      <c r="F352" s="69"/>
      <c r="G352" s="69"/>
      <c r="H352" s="21"/>
      <c r="O352" s="32"/>
    </row>
    <row r="353" spans="2:15" ht="13.2">
      <c r="B353" s="20"/>
      <c r="F353" s="69"/>
      <c r="G353" s="69"/>
      <c r="H353" s="21"/>
      <c r="O353" s="32"/>
    </row>
    <row r="354" spans="2:15" ht="13.2">
      <c r="B354" s="20"/>
      <c r="F354" s="69"/>
      <c r="G354" s="69"/>
      <c r="H354" s="21"/>
      <c r="O354" s="32"/>
    </row>
    <row r="355" spans="2:15" ht="13.2">
      <c r="B355" s="20"/>
      <c r="F355" s="69"/>
      <c r="G355" s="69"/>
      <c r="H355" s="21"/>
      <c r="O355" s="32"/>
    </row>
    <row r="356" spans="2:15" ht="13.2">
      <c r="B356" s="20"/>
      <c r="F356" s="69"/>
      <c r="G356" s="69"/>
      <c r="H356" s="21"/>
      <c r="O356" s="32"/>
    </row>
    <row r="357" spans="2:15" ht="13.2">
      <c r="B357" s="20"/>
      <c r="F357" s="69"/>
      <c r="G357" s="69"/>
      <c r="H357" s="21"/>
      <c r="O357" s="32"/>
    </row>
    <row r="358" spans="2:15" ht="13.2">
      <c r="B358" s="20"/>
      <c r="F358" s="69"/>
      <c r="G358" s="69"/>
      <c r="H358" s="21"/>
      <c r="O358" s="32"/>
    </row>
    <row r="359" spans="2:15" ht="13.2">
      <c r="B359" s="20"/>
      <c r="F359" s="69"/>
      <c r="G359" s="69"/>
      <c r="H359" s="21"/>
      <c r="O359" s="32"/>
    </row>
    <row r="360" spans="2:15" ht="13.2">
      <c r="B360" s="20"/>
      <c r="F360" s="69"/>
      <c r="G360" s="69"/>
      <c r="H360" s="21"/>
      <c r="O360" s="32"/>
    </row>
    <row r="361" spans="2:15" ht="13.2">
      <c r="B361" s="20"/>
      <c r="F361" s="69"/>
      <c r="G361" s="69"/>
      <c r="H361" s="21"/>
      <c r="O361" s="32"/>
    </row>
    <row r="362" spans="2:15" ht="13.2">
      <c r="B362" s="20"/>
      <c r="F362" s="69"/>
      <c r="G362" s="69"/>
      <c r="H362" s="21"/>
      <c r="O362" s="32"/>
    </row>
    <row r="363" spans="2:15" ht="13.2">
      <c r="B363" s="20"/>
      <c r="F363" s="69"/>
      <c r="G363" s="69"/>
      <c r="H363" s="21"/>
      <c r="O363" s="32"/>
    </row>
    <row r="364" spans="2:15" ht="13.2">
      <c r="B364" s="20"/>
      <c r="F364" s="69"/>
      <c r="G364" s="69"/>
      <c r="H364" s="21"/>
      <c r="O364" s="32"/>
    </row>
    <row r="365" spans="2:15" ht="13.2">
      <c r="B365" s="20"/>
      <c r="F365" s="69"/>
      <c r="G365" s="69"/>
      <c r="H365" s="21"/>
      <c r="O365" s="32"/>
    </row>
    <row r="366" spans="2:15" ht="13.2">
      <c r="B366" s="20"/>
      <c r="F366" s="69"/>
      <c r="G366" s="69"/>
      <c r="H366" s="21"/>
      <c r="O366" s="32"/>
    </row>
    <row r="367" spans="2:15" ht="13.2">
      <c r="B367" s="20"/>
      <c r="F367" s="69"/>
      <c r="G367" s="69"/>
      <c r="H367" s="21"/>
      <c r="O367" s="32"/>
    </row>
    <row r="368" spans="2:15" ht="13.2">
      <c r="B368" s="20"/>
      <c r="F368" s="69"/>
      <c r="G368" s="69"/>
      <c r="H368" s="21"/>
      <c r="O368" s="32"/>
    </row>
    <row r="369" spans="2:15" ht="13.2">
      <c r="B369" s="20"/>
      <c r="F369" s="69"/>
      <c r="G369" s="69"/>
      <c r="H369" s="21"/>
      <c r="O369" s="32"/>
    </row>
    <row r="370" spans="2:15" ht="13.2">
      <c r="B370" s="20"/>
      <c r="F370" s="69"/>
      <c r="G370" s="69"/>
      <c r="H370" s="21"/>
      <c r="O370" s="32"/>
    </row>
    <row r="371" spans="2:15" ht="13.2">
      <c r="B371" s="20"/>
      <c r="F371" s="69"/>
      <c r="G371" s="69"/>
      <c r="H371" s="21"/>
      <c r="O371" s="32"/>
    </row>
    <row r="372" spans="2:15" ht="13.2">
      <c r="B372" s="20"/>
      <c r="F372" s="69"/>
      <c r="G372" s="69"/>
      <c r="H372" s="21"/>
      <c r="O372" s="32"/>
    </row>
    <row r="373" spans="2:15" ht="13.2">
      <c r="B373" s="20"/>
      <c r="F373" s="69"/>
      <c r="G373" s="69"/>
      <c r="H373" s="21"/>
      <c r="O373" s="32"/>
    </row>
    <row r="374" spans="2:15" ht="13.2">
      <c r="B374" s="20"/>
      <c r="F374" s="69"/>
      <c r="G374" s="69"/>
      <c r="H374" s="21"/>
      <c r="O374" s="32"/>
    </row>
    <row r="375" spans="2:15" ht="13.2">
      <c r="B375" s="20"/>
      <c r="F375" s="69"/>
      <c r="G375" s="69"/>
      <c r="H375" s="21"/>
      <c r="O375" s="32"/>
    </row>
    <row r="376" spans="2:15" ht="13.2">
      <c r="B376" s="20"/>
      <c r="F376" s="69"/>
      <c r="G376" s="69"/>
      <c r="H376" s="21"/>
      <c r="O376" s="32"/>
    </row>
    <row r="377" spans="2:15" ht="13.2">
      <c r="B377" s="20"/>
      <c r="F377" s="69"/>
      <c r="G377" s="69"/>
      <c r="H377" s="21"/>
      <c r="O377" s="32"/>
    </row>
    <row r="378" spans="2:15" ht="13.2">
      <c r="B378" s="20"/>
      <c r="F378" s="69"/>
      <c r="G378" s="69"/>
      <c r="H378" s="21"/>
      <c r="O378" s="32"/>
    </row>
    <row r="379" spans="2:15" ht="13.2">
      <c r="B379" s="20"/>
      <c r="F379" s="69"/>
      <c r="G379" s="69"/>
      <c r="H379" s="21"/>
      <c r="O379" s="32"/>
    </row>
    <row r="380" spans="2:15" ht="13.2">
      <c r="B380" s="20"/>
      <c r="F380" s="69"/>
      <c r="G380" s="69"/>
      <c r="H380" s="21"/>
      <c r="O380" s="32"/>
    </row>
    <row r="381" spans="2:15" ht="13.2">
      <c r="B381" s="20"/>
      <c r="F381" s="69"/>
      <c r="G381" s="69"/>
      <c r="H381" s="21"/>
      <c r="O381" s="32"/>
    </row>
    <row r="382" spans="2:15" ht="13.2">
      <c r="B382" s="20"/>
      <c r="F382" s="69"/>
      <c r="G382" s="69"/>
      <c r="H382" s="21"/>
      <c r="O382" s="32"/>
    </row>
    <row r="383" spans="2:15" ht="13.2">
      <c r="B383" s="20"/>
      <c r="F383" s="69"/>
      <c r="G383" s="69"/>
      <c r="H383" s="21"/>
      <c r="O383" s="32"/>
    </row>
    <row r="384" spans="2:15" ht="13.2">
      <c r="B384" s="20"/>
      <c r="F384" s="69"/>
      <c r="G384" s="69"/>
      <c r="H384" s="21"/>
      <c r="O384" s="32"/>
    </row>
    <row r="385" spans="2:15" ht="13.2">
      <c r="B385" s="20"/>
      <c r="F385" s="69"/>
      <c r="G385" s="69"/>
      <c r="H385" s="21"/>
      <c r="O385" s="32"/>
    </row>
    <row r="386" spans="2:15" ht="13.2">
      <c r="B386" s="20"/>
      <c r="F386" s="69"/>
      <c r="G386" s="69"/>
      <c r="H386" s="21"/>
      <c r="O386" s="32"/>
    </row>
    <row r="387" spans="2:15" ht="13.2">
      <c r="B387" s="20"/>
      <c r="F387" s="69"/>
      <c r="G387" s="69"/>
      <c r="H387" s="21"/>
      <c r="O387" s="32"/>
    </row>
    <row r="388" spans="2:15" ht="13.2">
      <c r="B388" s="20"/>
      <c r="F388" s="69"/>
      <c r="G388" s="69"/>
      <c r="H388" s="21"/>
      <c r="O388" s="32"/>
    </row>
    <row r="389" spans="2:15" ht="13.2">
      <c r="B389" s="20"/>
      <c r="F389" s="69"/>
      <c r="G389" s="69"/>
      <c r="H389" s="21"/>
      <c r="O389" s="32"/>
    </row>
    <row r="390" spans="2:15" ht="13.2">
      <c r="B390" s="20"/>
      <c r="F390" s="69"/>
      <c r="G390" s="69"/>
      <c r="H390" s="21"/>
      <c r="O390" s="32"/>
    </row>
    <row r="391" spans="2:15" ht="13.2">
      <c r="B391" s="20"/>
      <c r="F391" s="69"/>
      <c r="G391" s="69"/>
      <c r="H391" s="21"/>
      <c r="O391" s="32"/>
    </row>
    <row r="392" spans="2:15" ht="13.2">
      <c r="B392" s="20"/>
      <c r="F392" s="69"/>
      <c r="G392" s="69"/>
      <c r="H392" s="21"/>
      <c r="O392" s="32"/>
    </row>
    <row r="393" spans="2:15" ht="13.2">
      <c r="B393" s="20"/>
      <c r="F393" s="69"/>
      <c r="G393" s="69"/>
      <c r="H393" s="21"/>
      <c r="O393" s="32"/>
    </row>
    <row r="394" spans="2:15" ht="13.2">
      <c r="B394" s="20"/>
      <c r="F394" s="69"/>
      <c r="G394" s="69"/>
      <c r="H394" s="21"/>
      <c r="O394" s="32"/>
    </row>
    <row r="395" spans="2:15" ht="13.2">
      <c r="B395" s="20"/>
      <c r="F395" s="69"/>
      <c r="G395" s="69"/>
      <c r="H395" s="21"/>
      <c r="O395" s="32"/>
    </row>
    <row r="396" spans="2:15" ht="13.2">
      <c r="B396" s="20"/>
      <c r="F396" s="69"/>
      <c r="G396" s="69"/>
      <c r="H396" s="21"/>
      <c r="O396" s="32"/>
    </row>
    <row r="397" spans="2:15" ht="13.2">
      <c r="B397" s="20"/>
      <c r="F397" s="69"/>
      <c r="G397" s="69"/>
      <c r="H397" s="21"/>
      <c r="O397" s="32"/>
    </row>
    <row r="398" spans="2:15" ht="13.2">
      <c r="B398" s="20"/>
      <c r="F398" s="69"/>
      <c r="G398" s="69"/>
      <c r="H398" s="21"/>
      <c r="O398" s="32"/>
    </row>
    <row r="399" spans="2:15" ht="13.2">
      <c r="B399" s="20"/>
      <c r="F399" s="69"/>
      <c r="G399" s="69"/>
      <c r="H399" s="21"/>
      <c r="O399" s="32"/>
    </row>
    <row r="400" spans="2:15" ht="13.2">
      <c r="B400" s="20"/>
      <c r="F400" s="69"/>
      <c r="G400" s="69"/>
      <c r="H400" s="21"/>
      <c r="O400" s="32"/>
    </row>
    <row r="401" spans="2:15" ht="13.2">
      <c r="B401" s="20"/>
      <c r="F401" s="69"/>
      <c r="G401" s="69"/>
      <c r="H401" s="21"/>
      <c r="O401" s="32"/>
    </row>
    <row r="402" spans="2:15" ht="13.2">
      <c r="B402" s="20"/>
      <c r="F402" s="69"/>
      <c r="G402" s="69"/>
      <c r="H402" s="21"/>
      <c r="O402" s="32"/>
    </row>
    <row r="403" spans="2:15" ht="13.2">
      <c r="B403" s="20"/>
      <c r="F403" s="69"/>
      <c r="G403" s="69"/>
      <c r="H403" s="21"/>
      <c r="O403" s="32"/>
    </row>
    <row r="404" spans="2:15" ht="13.2">
      <c r="B404" s="20"/>
      <c r="F404" s="69"/>
      <c r="G404" s="69"/>
      <c r="H404" s="21"/>
      <c r="O404" s="32"/>
    </row>
    <row r="405" spans="2:15" ht="13.2">
      <c r="B405" s="20"/>
      <c r="F405" s="69"/>
      <c r="G405" s="69"/>
      <c r="H405" s="21"/>
      <c r="O405" s="32"/>
    </row>
    <row r="406" spans="2:15" ht="13.2">
      <c r="B406" s="20"/>
      <c r="F406" s="69"/>
      <c r="G406" s="69"/>
      <c r="H406" s="21"/>
      <c r="O406" s="32"/>
    </row>
    <row r="407" spans="2:15" ht="13.2">
      <c r="B407" s="20"/>
      <c r="F407" s="69"/>
      <c r="G407" s="69"/>
      <c r="H407" s="21"/>
      <c r="O407" s="32"/>
    </row>
    <row r="408" spans="2:15" ht="13.2">
      <c r="B408" s="20"/>
      <c r="F408" s="69"/>
      <c r="G408" s="69"/>
      <c r="H408" s="21"/>
      <c r="O408" s="32"/>
    </row>
    <row r="409" spans="2:15" ht="13.2">
      <c r="B409" s="20"/>
      <c r="F409" s="69"/>
      <c r="G409" s="69"/>
      <c r="H409" s="21"/>
      <c r="O409" s="32"/>
    </row>
    <row r="410" spans="2:15" ht="13.2">
      <c r="B410" s="20"/>
      <c r="F410" s="69"/>
      <c r="G410" s="69"/>
      <c r="H410" s="21"/>
      <c r="O410" s="32"/>
    </row>
    <row r="411" spans="2:15" ht="13.2">
      <c r="B411" s="20"/>
      <c r="F411" s="69"/>
      <c r="G411" s="69"/>
      <c r="H411" s="21"/>
      <c r="O411" s="32"/>
    </row>
    <row r="412" spans="2:15" ht="13.2">
      <c r="B412" s="20"/>
      <c r="F412" s="69"/>
      <c r="G412" s="69"/>
      <c r="H412" s="21"/>
      <c r="O412" s="32"/>
    </row>
    <row r="413" spans="2:15" ht="13.2">
      <c r="B413" s="20"/>
      <c r="F413" s="69"/>
      <c r="G413" s="69"/>
      <c r="H413" s="21"/>
      <c r="O413" s="32"/>
    </row>
    <row r="414" spans="2:15" ht="13.2">
      <c r="B414" s="20"/>
      <c r="F414" s="69"/>
      <c r="G414" s="69"/>
      <c r="H414" s="21"/>
      <c r="O414" s="32"/>
    </row>
    <row r="415" spans="2:15" ht="13.2">
      <c r="B415" s="20"/>
      <c r="F415" s="69"/>
      <c r="G415" s="69"/>
      <c r="H415" s="21"/>
      <c r="O415" s="32"/>
    </row>
    <row r="416" spans="2:15" ht="13.2">
      <c r="B416" s="20"/>
      <c r="F416" s="69"/>
      <c r="G416" s="69"/>
      <c r="H416" s="21"/>
      <c r="O416" s="32"/>
    </row>
    <row r="417" spans="2:15" ht="13.2">
      <c r="B417" s="20"/>
      <c r="F417" s="69"/>
      <c r="G417" s="69"/>
      <c r="H417" s="21"/>
      <c r="O417" s="32"/>
    </row>
    <row r="418" spans="2:15" ht="13.2">
      <c r="B418" s="20"/>
      <c r="F418" s="69"/>
      <c r="G418" s="69"/>
      <c r="H418" s="21"/>
      <c r="O418" s="32"/>
    </row>
    <row r="419" spans="2:15" ht="13.2">
      <c r="B419" s="20"/>
      <c r="F419" s="69"/>
      <c r="G419" s="69"/>
      <c r="H419" s="21"/>
      <c r="O419" s="32"/>
    </row>
    <row r="420" spans="2:15" ht="13.2">
      <c r="B420" s="20"/>
      <c r="F420" s="69"/>
      <c r="G420" s="69"/>
      <c r="H420" s="21"/>
      <c r="O420" s="32"/>
    </row>
    <row r="421" spans="2:15" ht="13.2">
      <c r="B421" s="20"/>
      <c r="F421" s="69"/>
      <c r="G421" s="69"/>
      <c r="H421" s="21"/>
      <c r="O421" s="32"/>
    </row>
    <row r="422" spans="2:15" ht="13.2">
      <c r="B422" s="20"/>
      <c r="F422" s="69"/>
      <c r="G422" s="69"/>
      <c r="H422" s="21"/>
      <c r="O422" s="32"/>
    </row>
    <row r="423" spans="2:15" ht="13.2">
      <c r="B423" s="20"/>
      <c r="F423" s="69"/>
      <c r="G423" s="69"/>
      <c r="H423" s="21"/>
      <c r="O423" s="32"/>
    </row>
    <row r="424" spans="2:15" ht="13.2">
      <c r="B424" s="20"/>
      <c r="F424" s="69"/>
      <c r="G424" s="69"/>
      <c r="H424" s="21"/>
      <c r="O424" s="32"/>
    </row>
    <row r="425" spans="2:15" ht="13.2">
      <c r="B425" s="20"/>
      <c r="F425" s="69"/>
      <c r="G425" s="69"/>
      <c r="H425" s="21"/>
      <c r="O425" s="32"/>
    </row>
    <row r="426" spans="2:15" ht="13.2">
      <c r="B426" s="20"/>
      <c r="F426" s="69"/>
      <c r="G426" s="69"/>
      <c r="H426" s="21"/>
      <c r="O426" s="32"/>
    </row>
    <row r="427" spans="2:15" ht="13.2">
      <c r="B427" s="20"/>
      <c r="F427" s="69"/>
      <c r="G427" s="69"/>
      <c r="H427" s="21"/>
      <c r="O427" s="32"/>
    </row>
    <row r="428" spans="2:15" ht="13.2">
      <c r="B428" s="20"/>
      <c r="F428" s="69"/>
      <c r="G428" s="69"/>
      <c r="H428" s="21"/>
      <c r="O428" s="32"/>
    </row>
    <row r="429" spans="2:15" ht="13.2">
      <c r="B429" s="20"/>
      <c r="F429" s="69"/>
      <c r="G429" s="69"/>
      <c r="H429" s="21"/>
      <c r="O429" s="32"/>
    </row>
    <row r="430" spans="2:15" ht="13.2">
      <c r="B430" s="20"/>
      <c r="F430" s="69"/>
      <c r="G430" s="69"/>
      <c r="H430" s="21"/>
      <c r="O430" s="32"/>
    </row>
    <row r="431" spans="2:15" ht="13.2">
      <c r="B431" s="20"/>
      <c r="F431" s="69"/>
      <c r="G431" s="69"/>
      <c r="H431" s="21"/>
      <c r="O431" s="32"/>
    </row>
    <row r="432" spans="2:15" ht="13.2">
      <c r="B432" s="20"/>
      <c r="F432" s="69"/>
      <c r="G432" s="69"/>
      <c r="H432" s="21"/>
      <c r="O432" s="32"/>
    </row>
    <row r="433" spans="2:15" ht="13.2">
      <c r="B433" s="20"/>
      <c r="F433" s="69"/>
      <c r="G433" s="69"/>
      <c r="H433" s="21"/>
      <c r="O433" s="32"/>
    </row>
    <row r="434" spans="2:15" ht="13.2">
      <c r="B434" s="20"/>
      <c r="F434" s="69"/>
      <c r="G434" s="69"/>
      <c r="H434" s="21"/>
      <c r="O434" s="32"/>
    </row>
    <row r="435" spans="2:15" ht="13.2">
      <c r="B435" s="20"/>
      <c r="F435" s="69"/>
      <c r="G435" s="69"/>
      <c r="H435" s="21"/>
      <c r="O435" s="32"/>
    </row>
    <row r="436" spans="2:15" ht="13.2">
      <c r="B436" s="20"/>
      <c r="F436" s="69"/>
      <c r="G436" s="69"/>
      <c r="H436" s="21"/>
      <c r="O436" s="32"/>
    </row>
    <row r="437" spans="2:15" ht="13.2">
      <c r="B437" s="20"/>
      <c r="F437" s="69"/>
      <c r="G437" s="69"/>
      <c r="H437" s="21"/>
      <c r="O437" s="32"/>
    </row>
    <row r="438" spans="2:15" ht="13.2">
      <c r="B438" s="20"/>
      <c r="F438" s="69"/>
      <c r="G438" s="69"/>
      <c r="H438" s="21"/>
      <c r="O438" s="32"/>
    </row>
    <row r="439" spans="2:15" ht="13.2">
      <c r="B439" s="20"/>
      <c r="F439" s="69"/>
      <c r="G439" s="69"/>
      <c r="H439" s="21"/>
      <c r="O439" s="32"/>
    </row>
    <row r="440" spans="2:15" ht="13.2">
      <c r="B440" s="20"/>
      <c r="F440" s="69"/>
      <c r="G440" s="69"/>
      <c r="H440" s="21"/>
      <c r="O440" s="32"/>
    </row>
    <row r="441" spans="2:15" ht="13.2">
      <c r="B441" s="20"/>
      <c r="F441" s="69"/>
      <c r="G441" s="69"/>
      <c r="H441" s="21"/>
      <c r="O441" s="32"/>
    </row>
    <row r="442" spans="2:15" ht="13.2">
      <c r="B442" s="20"/>
      <c r="F442" s="69"/>
      <c r="G442" s="69"/>
      <c r="H442" s="21"/>
      <c r="O442" s="32"/>
    </row>
    <row r="443" spans="2:15" ht="13.2">
      <c r="B443" s="20"/>
      <c r="F443" s="69"/>
      <c r="G443" s="69"/>
      <c r="H443" s="21"/>
      <c r="O443" s="32"/>
    </row>
    <row r="444" spans="2:15" ht="13.2">
      <c r="B444" s="20"/>
      <c r="F444" s="69"/>
      <c r="G444" s="69"/>
      <c r="H444" s="21"/>
      <c r="O444" s="32"/>
    </row>
    <row r="445" spans="2:15" ht="13.2">
      <c r="B445" s="20"/>
      <c r="F445" s="69"/>
      <c r="G445" s="69"/>
      <c r="H445" s="21"/>
      <c r="O445" s="32"/>
    </row>
    <row r="446" spans="2:15" ht="13.2">
      <c r="B446" s="20"/>
      <c r="F446" s="69"/>
      <c r="G446" s="69"/>
      <c r="H446" s="21"/>
      <c r="O446" s="32"/>
    </row>
    <row r="447" spans="2:15" ht="13.2">
      <c r="B447" s="20"/>
      <c r="F447" s="69"/>
      <c r="G447" s="69"/>
      <c r="H447" s="21"/>
      <c r="O447" s="32"/>
    </row>
    <row r="448" spans="2:15" ht="13.2">
      <c r="B448" s="20"/>
      <c r="F448" s="69"/>
      <c r="G448" s="69"/>
      <c r="H448" s="21"/>
      <c r="O448" s="32"/>
    </row>
    <row r="449" spans="2:15" ht="13.2">
      <c r="B449" s="20"/>
      <c r="F449" s="69"/>
      <c r="G449" s="69"/>
      <c r="H449" s="21"/>
      <c r="O449" s="32"/>
    </row>
    <row r="450" spans="2:15" ht="13.2">
      <c r="B450" s="20"/>
      <c r="F450" s="69"/>
      <c r="G450" s="69"/>
      <c r="H450" s="21"/>
      <c r="O450" s="32"/>
    </row>
    <row r="451" spans="2:15" ht="13.2">
      <c r="B451" s="20"/>
      <c r="F451" s="69"/>
      <c r="G451" s="69"/>
      <c r="H451" s="21"/>
      <c r="O451" s="32"/>
    </row>
    <row r="452" spans="2:15" ht="13.2">
      <c r="B452" s="20"/>
      <c r="F452" s="69"/>
      <c r="G452" s="69"/>
      <c r="H452" s="21"/>
      <c r="O452" s="32"/>
    </row>
    <row r="453" spans="2:15" ht="13.2">
      <c r="B453" s="20"/>
      <c r="F453" s="69"/>
      <c r="G453" s="69"/>
      <c r="H453" s="21"/>
      <c r="O453" s="32"/>
    </row>
    <row r="454" spans="2:15" ht="13.2">
      <c r="B454" s="20"/>
      <c r="F454" s="69"/>
      <c r="G454" s="69"/>
      <c r="H454" s="21"/>
      <c r="O454" s="32"/>
    </row>
    <row r="455" spans="2:15" ht="13.2">
      <c r="B455" s="20"/>
      <c r="F455" s="69"/>
      <c r="G455" s="69"/>
      <c r="H455" s="21"/>
      <c r="O455" s="32"/>
    </row>
    <row r="456" spans="2:15" ht="13.2">
      <c r="B456" s="20"/>
      <c r="F456" s="69"/>
      <c r="G456" s="69"/>
      <c r="H456" s="21"/>
      <c r="O456" s="32"/>
    </row>
    <row r="457" spans="2:15" ht="13.2">
      <c r="B457" s="20"/>
      <c r="F457" s="69"/>
      <c r="G457" s="69"/>
      <c r="H457" s="21"/>
      <c r="O457" s="32"/>
    </row>
    <row r="458" spans="2:15" ht="13.2">
      <c r="B458" s="20"/>
      <c r="F458" s="69"/>
      <c r="G458" s="69"/>
      <c r="H458" s="21"/>
      <c r="O458" s="32"/>
    </row>
    <row r="459" spans="2:15" ht="13.2">
      <c r="B459" s="20"/>
      <c r="F459" s="69"/>
      <c r="G459" s="69"/>
      <c r="H459" s="21"/>
      <c r="O459" s="32"/>
    </row>
    <row r="460" spans="2:15" ht="13.2">
      <c r="B460" s="20"/>
      <c r="F460" s="69"/>
      <c r="G460" s="69"/>
      <c r="H460" s="21"/>
      <c r="O460" s="32"/>
    </row>
    <row r="461" spans="2:15" ht="13.2">
      <c r="B461" s="20"/>
      <c r="F461" s="69"/>
      <c r="G461" s="69"/>
      <c r="H461" s="21"/>
      <c r="O461" s="32"/>
    </row>
    <row r="462" spans="2:15" ht="13.2">
      <c r="B462" s="20"/>
      <c r="F462" s="69"/>
      <c r="G462" s="69"/>
      <c r="H462" s="21"/>
      <c r="O462" s="32"/>
    </row>
    <row r="463" spans="2:15" ht="13.2">
      <c r="B463" s="20"/>
      <c r="F463" s="69"/>
      <c r="G463" s="69"/>
      <c r="H463" s="21"/>
      <c r="O463" s="32"/>
    </row>
    <row r="464" spans="2:15" ht="13.2">
      <c r="B464" s="20"/>
      <c r="F464" s="69"/>
      <c r="G464" s="69"/>
      <c r="H464" s="21"/>
      <c r="O464" s="32"/>
    </row>
    <row r="465" spans="2:15" ht="13.2">
      <c r="B465" s="20"/>
      <c r="F465" s="69"/>
      <c r="G465" s="69"/>
      <c r="H465" s="21"/>
      <c r="O465" s="32"/>
    </row>
    <row r="466" spans="2:15" ht="13.2">
      <c r="B466" s="20"/>
      <c r="F466" s="69"/>
      <c r="G466" s="69"/>
      <c r="H466" s="21"/>
      <c r="O466" s="32"/>
    </row>
    <row r="467" spans="2:15" ht="13.2">
      <c r="B467" s="20"/>
      <c r="F467" s="69"/>
      <c r="G467" s="69"/>
      <c r="H467" s="21"/>
      <c r="O467" s="32"/>
    </row>
    <row r="468" spans="2:15" ht="13.2">
      <c r="B468" s="20"/>
      <c r="F468" s="69"/>
      <c r="G468" s="69"/>
      <c r="H468" s="21"/>
      <c r="O468" s="32"/>
    </row>
    <row r="469" spans="2:15" ht="13.2">
      <c r="B469" s="20"/>
      <c r="F469" s="69"/>
      <c r="G469" s="69"/>
      <c r="H469" s="21"/>
      <c r="O469" s="32"/>
    </row>
    <row r="470" spans="2:15" ht="13.2">
      <c r="B470" s="20"/>
      <c r="F470" s="69"/>
      <c r="G470" s="69"/>
      <c r="H470" s="21"/>
      <c r="O470" s="32"/>
    </row>
    <row r="471" spans="2:15" ht="13.2">
      <c r="B471" s="20"/>
      <c r="F471" s="69"/>
      <c r="G471" s="69"/>
      <c r="H471" s="21"/>
      <c r="O471" s="32"/>
    </row>
    <row r="472" spans="2:15" ht="13.2">
      <c r="B472" s="20"/>
      <c r="F472" s="69"/>
      <c r="G472" s="69"/>
      <c r="H472" s="21"/>
      <c r="O472" s="32"/>
    </row>
    <row r="473" spans="2:15" ht="13.2">
      <c r="B473" s="20"/>
      <c r="F473" s="69"/>
      <c r="G473" s="69"/>
      <c r="H473" s="21"/>
      <c r="O473" s="32"/>
    </row>
    <row r="474" spans="2:15" ht="13.2">
      <c r="B474" s="20"/>
      <c r="F474" s="69"/>
      <c r="G474" s="69"/>
      <c r="H474" s="21"/>
      <c r="O474" s="32"/>
    </row>
    <row r="475" spans="2:15" ht="13.2">
      <c r="B475" s="20"/>
      <c r="F475" s="69"/>
      <c r="G475" s="69"/>
      <c r="H475" s="21"/>
      <c r="O475" s="32"/>
    </row>
    <row r="476" spans="2:15" ht="13.2">
      <c r="B476" s="20"/>
      <c r="F476" s="69"/>
      <c r="G476" s="69"/>
      <c r="H476" s="21"/>
      <c r="O476" s="32"/>
    </row>
    <row r="477" spans="2:15" ht="13.2">
      <c r="B477" s="20"/>
      <c r="F477" s="69"/>
      <c r="G477" s="69"/>
      <c r="H477" s="21"/>
      <c r="O477" s="32"/>
    </row>
    <row r="478" spans="2:15" ht="13.2">
      <c r="B478" s="20"/>
      <c r="F478" s="69"/>
      <c r="G478" s="69"/>
      <c r="H478" s="21"/>
      <c r="O478" s="32"/>
    </row>
    <row r="479" spans="2:15" ht="13.2">
      <c r="B479" s="20"/>
      <c r="F479" s="69"/>
      <c r="G479" s="69"/>
      <c r="H479" s="21"/>
      <c r="O479" s="32"/>
    </row>
    <row r="480" spans="2:15" ht="13.2">
      <c r="B480" s="20"/>
      <c r="F480" s="69"/>
      <c r="G480" s="69"/>
      <c r="H480" s="21"/>
      <c r="O480" s="32"/>
    </row>
    <row r="481" spans="2:15" ht="13.2">
      <c r="B481" s="20"/>
      <c r="F481" s="69"/>
      <c r="G481" s="69"/>
      <c r="H481" s="21"/>
      <c r="O481" s="32"/>
    </row>
    <row r="482" spans="2:15" ht="13.2">
      <c r="B482" s="20"/>
      <c r="F482" s="69"/>
      <c r="G482" s="69"/>
      <c r="H482" s="21"/>
      <c r="O482" s="32"/>
    </row>
    <row r="483" spans="2:15" ht="13.2">
      <c r="B483" s="20"/>
      <c r="F483" s="69"/>
      <c r="G483" s="69"/>
      <c r="H483" s="21"/>
      <c r="O483" s="32"/>
    </row>
    <row r="484" spans="2:15" ht="13.2">
      <c r="B484" s="20"/>
      <c r="F484" s="69"/>
      <c r="G484" s="69"/>
      <c r="H484" s="21"/>
      <c r="O484" s="32"/>
    </row>
    <row r="485" spans="2:15" ht="13.2">
      <c r="B485" s="20"/>
      <c r="F485" s="69"/>
      <c r="G485" s="69"/>
      <c r="H485" s="21"/>
      <c r="O485" s="32"/>
    </row>
    <row r="486" spans="2:15" ht="13.2">
      <c r="B486" s="20"/>
      <c r="F486" s="69"/>
      <c r="G486" s="69"/>
      <c r="H486" s="21"/>
      <c r="O486" s="32"/>
    </row>
    <row r="487" spans="2:15" ht="13.2">
      <c r="B487" s="20"/>
      <c r="F487" s="69"/>
      <c r="G487" s="69"/>
      <c r="H487" s="21"/>
      <c r="O487" s="32"/>
    </row>
    <row r="488" spans="2:15" ht="13.2">
      <c r="B488" s="20"/>
      <c r="F488" s="69"/>
      <c r="G488" s="69"/>
      <c r="H488" s="21"/>
      <c r="O488" s="32"/>
    </row>
    <row r="489" spans="2:15" ht="13.2">
      <c r="B489" s="20"/>
      <c r="F489" s="69"/>
      <c r="G489" s="69"/>
      <c r="H489" s="21"/>
      <c r="O489" s="32"/>
    </row>
    <row r="490" spans="2:15" ht="13.2">
      <c r="B490" s="20"/>
      <c r="F490" s="69"/>
      <c r="G490" s="69"/>
      <c r="H490" s="21"/>
      <c r="O490" s="32"/>
    </row>
    <row r="491" spans="2:15" ht="13.2">
      <c r="B491" s="20"/>
      <c r="F491" s="69"/>
      <c r="G491" s="69"/>
      <c r="H491" s="21"/>
      <c r="O491" s="32"/>
    </row>
    <row r="492" spans="2:15" ht="13.2">
      <c r="B492" s="20"/>
      <c r="F492" s="69"/>
      <c r="G492" s="69"/>
      <c r="H492" s="21"/>
      <c r="O492" s="32"/>
    </row>
    <row r="493" spans="2:15" ht="13.2">
      <c r="B493" s="20"/>
      <c r="F493" s="69"/>
      <c r="G493" s="69"/>
      <c r="H493" s="21"/>
      <c r="O493" s="32"/>
    </row>
    <row r="494" spans="2:15" ht="13.2">
      <c r="B494" s="20"/>
      <c r="F494" s="69"/>
      <c r="G494" s="69"/>
      <c r="H494" s="21"/>
      <c r="O494" s="32"/>
    </row>
    <row r="495" spans="2:15" ht="13.2">
      <c r="B495" s="20"/>
      <c r="F495" s="69"/>
      <c r="G495" s="69"/>
      <c r="H495" s="21"/>
      <c r="O495" s="32"/>
    </row>
    <row r="496" spans="2:15" ht="13.2">
      <c r="B496" s="20"/>
      <c r="F496" s="69"/>
      <c r="G496" s="69"/>
      <c r="H496" s="21"/>
      <c r="O496" s="32"/>
    </row>
    <row r="497" spans="2:15" ht="13.2">
      <c r="B497" s="20"/>
      <c r="F497" s="69"/>
      <c r="G497" s="69"/>
      <c r="H497" s="21"/>
      <c r="O497" s="32"/>
    </row>
    <row r="498" spans="2:15" ht="13.2">
      <c r="B498" s="20"/>
      <c r="F498" s="69"/>
      <c r="G498" s="69"/>
      <c r="H498" s="21"/>
      <c r="O498" s="32"/>
    </row>
    <row r="499" spans="2:15" ht="13.2">
      <c r="B499" s="20"/>
      <c r="F499" s="69"/>
      <c r="G499" s="69"/>
      <c r="H499" s="21"/>
      <c r="O499" s="32"/>
    </row>
    <row r="500" spans="2:15" ht="13.2">
      <c r="B500" s="20"/>
      <c r="F500" s="69"/>
      <c r="G500" s="69"/>
      <c r="H500" s="21"/>
      <c r="O500" s="32"/>
    </row>
    <row r="501" spans="2:15" ht="13.2">
      <c r="B501" s="20"/>
      <c r="F501" s="69"/>
      <c r="G501" s="69"/>
      <c r="H501" s="21"/>
      <c r="O501" s="32"/>
    </row>
    <row r="502" spans="2:15" ht="13.2">
      <c r="B502" s="20"/>
      <c r="F502" s="69"/>
      <c r="G502" s="69"/>
      <c r="H502" s="21"/>
      <c r="O502" s="32"/>
    </row>
    <row r="503" spans="2:15" ht="13.2">
      <c r="B503" s="20"/>
      <c r="F503" s="69"/>
      <c r="G503" s="69"/>
      <c r="H503" s="21"/>
      <c r="O503" s="32"/>
    </row>
    <row r="504" spans="2:15" ht="13.2">
      <c r="B504" s="20"/>
      <c r="F504" s="69"/>
      <c r="G504" s="69"/>
      <c r="H504" s="21"/>
      <c r="O504" s="32"/>
    </row>
    <row r="505" spans="2:15" ht="13.2">
      <c r="B505" s="20"/>
      <c r="F505" s="69"/>
      <c r="G505" s="69"/>
      <c r="H505" s="21"/>
      <c r="O505" s="32"/>
    </row>
    <row r="506" spans="2:15" ht="13.2">
      <c r="B506" s="20"/>
      <c r="F506" s="69"/>
      <c r="G506" s="69"/>
      <c r="H506" s="21"/>
      <c r="O506" s="32"/>
    </row>
    <row r="507" spans="2:15" ht="13.2">
      <c r="B507" s="20"/>
      <c r="F507" s="69"/>
      <c r="G507" s="69"/>
      <c r="H507" s="21"/>
      <c r="O507" s="32"/>
    </row>
    <row r="508" spans="2:15" ht="13.2">
      <c r="B508" s="20"/>
      <c r="F508" s="69"/>
      <c r="G508" s="69"/>
      <c r="H508" s="21"/>
      <c r="O508" s="32"/>
    </row>
    <row r="509" spans="2:15" ht="13.2">
      <c r="B509" s="20"/>
      <c r="F509" s="69"/>
      <c r="G509" s="69"/>
      <c r="H509" s="21"/>
      <c r="O509" s="32"/>
    </row>
    <row r="510" spans="2:15" ht="13.2">
      <c r="B510" s="20"/>
      <c r="F510" s="69"/>
      <c r="G510" s="69"/>
      <c r="H510" s="21"/>
      <c r="O510" s="32"/>
    </row>
    <row r="511" spans="2:15" ht="13.2">
      <c r="B511" s="20"/>
      <c r="F511" s="69"/>
      <c r="G511" s="69"/>
      <c r="H511" s="21"/>
      <c r="O511" s="32"/>
    </row>
    <row r="512" spans="2:15" ht="13.2">
      <c r="B512" s="20"/>
      <c r="F512" s="69"/>
      <c r="G512" s="69"/>
      <c r="H512" s="21"/>
      <c r="O512" s="32"/>
    </row>
    <row r="513" spans="2:15" ht="13.2">
      <c r="B513" s="20"/>
      <c r="F513" s="69"/>
      <c r="G513" s="69"/>
      <c r="H513" s="21"/>
      <c r="O513" s="32"/>
    </row>
    <row r="514" spans="2:15" ht="13.2">
      <c r="B514" s="20"/>
      <c r="F514" s="69"/>
      <c r="G514" s="69"/>
      <c r="H514" s="21"/>
      <c r="O514" s="32"/>
    </row>
    <row r="515" spans="2:15" ht="13.2">
      <c r="B515" s="20"/>
      <c r="F515" s="69"/>
      <c r="G515" s="69"/>
      <c r="H515" s="21"/>
      <c r="O515" s="32"/>
    </row>
    <row r="516" spans="2:15" ht="13.2">
      <c r="B516" s="20"/>
      <c r="F516" s="69"/>
      <c r="G516" s="69"/>
      <c r="H516" s="21"/>
      <c r="O516" s="32"/>
    </row>
    <row r="517" spans="2:15" ht="13.2">
      <c r="B517" s="20"/>
      <c r="F517" s="69"/>
      <c r="G517" s="69"/>
      <c r="H517" s="21"/>
      <c r="O517" s="32"/>
    </row>
    <row r="518" spans="2:15" ht="13.2">
      <c r="B518" s="20"/>
      <c r="F518" s="69"/>
      <c r="G518" s="69"/>
      <c r="H518" s="21"/>
      <c r="O518" s="32"/>
    </row>
    <row r="519" spans="2:15" ht="13.2">
      <c r="B519" s="20"/>
      <c r="F519" s="69"/>
      <c r="G519" s="69"/>
      <c r="H519" s="21"/>
      <c r="O519" s="32"/>
    </row>
    <row r="520" spans="2:15" ht="13.2">
      <c r="B520" s="20"/>
      <c r="F520" s="69"/>
      <c r="G520" s="69"/>
      <c r="H520" s="21"/>
      <c r="O520" s="32"/>
    </row>
    <row r="521" spans="2:15" ht="13.2">
      <c r="B521" s="20"/>
      <c r="F521" s="69"/>
      <c r="G521" s="69"/>
      <c r="H521" s="21"/>
      <c r="O521" s="32"/>
    </row>
    <row r="522" spans="2:15" ht="13.2">
      <c r="B522" s="20"/>
      <c r="F522" s="69"/>
      <c r="G522" s="69"/>
      <c r="H522" s="21"/>
      <c r="O522" s="32"/>
    </row>
    <row r="523" spans="2:15" ht="13.2">
      <c r="B523" s="20"/>
      <c r="F523" s="69"/>
      <c r="G523" s="69"/>
      <c r="H523" s="21"/>
      <c r="O523" s="32"/>
    </row>
    <row r="524" spans="2:15" ht="13.2">
      <c r="B524" s="20"/>
      <c r="F524" s="69"/>
      <c r="G524" s="69"/>
      <c r="H524" s="21"/>
      <c r="O524" s="32"/>
    </row>
    <row r="525" spans="2:15" ht="13.2">
      <c r="B525" s="20"/>
      <c r="F525" s="69"/>
      <c r="G525" s="69"/>
      <c r="H525" s="21"/>
      <c r="O525" s="32"/>
    </row>
    <row r="526" spans="2:15" ht="13.2">
      <c r="B526" s="20"/>
      <c r="F526" s="69"/>
      <c r="G526" s="69"/>
      <c r="H526" s="21"/>
      <c r="O526" s="32"/>
    </row>
    <row r="527" spans="2:15" ht="13.2">
      <c r="B527" s="20"/>
      <c r="F527" s="69"/>
      <c r="G527" s="69"/>
      <c r="H527" s="21"/>
      <c r="O527" s="32"/>
    </row>
    <row r="528" spans="2:15" ht="13.2">
      <c r="B528" s="20"/>
      <c r="F528" s="69"/>
      <c r="G528" s="69"/>
      <c r="H528" s="21"/>
      <c r="O528" s="32"/>
    </row>
    <row r="529" spans="2:15" ht="13.2">
      <c r="B529" s="20"/>
      <c r="F529" s="69"/>
      <c r="G529" s="69"/>
      <c r="H529" s="21"/>
      <c r="O529" s="32"/>
    </row>
    <row r="530" spans="2:15" ht="13.2">
      <c r="B530" s="20"/>
      <c r="F530" s="69"/>
      <c r="G530" s="69"/>
      <c r="H530" s="21"/>
      <c r="O530" s="32"/>
    </row>
    <row r="531" spans="2:15" ht="13.2">
      <c r="B531" s="20"/>
      <c r="F531" s="69"/>
      <c r="G531" s="69"/>
      <c r="H531" s="21"/>
      <c r="O531" s="32"/>
    </row>
    <row r="532" spans="2:15" ht="13.2">
      <c r="B532" s="20"/>
      <c r="F532" s="69"/>
      <c r="G532" s="69"/>
      <c r="H532" s="21"/>
      <c r="O532" s="32"/>
    </row>
    <row r="533" spans="2:15" ht="13.2">
      <c r="B533" s="20"/>
      <c r="F533" s="69"/>
      <c r="G533" s="69"/>
      <c r="H533" s="21"/>
      <c r="O533" s="32"/>
    </row>
    <row r="534" spans="2:15" ht="13.2">
      <c r="B534" s="20"/>
      <c r="F534" s="69"/>
      <c r="G534" s="69"/>
      <c r="H534" s="21"/>
      <c r="O534" s="32"/>
    </row>
    <row r="535" spans="2:15" ht="13.2">
      <c r="B535" s="20"/>
      <c r="F535" s="69"/>
      <c r="G535" s="69"/>
      <c r="H535" s="21"/>
      <c r="O535" s="32"/>
    </row>
    <row r="536" spans="2:15" ht="13.2">
      <c r="B536" s="20"/>
      <c r="F536" s="69"/>
      <c r="G536" s="69"/>
      <c r="H536" s="21"/>
      <c r="O536" s="32"/>
    </row>
    <row r="537" spans="2:15" ht="13.2">
      <c r="B537" s="20"/>
      <c r="F537" s="69"/>
      <c r="G537" s="69"/>
      <c r="H537" s="21"/>
      <c r="O537" s="32"/>
    </row>
    <row r="538" spans="2:15" ht="13.2">
      <c r="B538" s="20"/>
      <c r="F538" s="69"/>
      <c r="G538" s="69"/>
      <c r="H538" s="21"/>
      <c r="O538" s="32"/>
    </row>
    <row r="539" spans="2:15" ht="13.2">
      <c r="B539" s="20"/>
      <c r="F539" s="69"/>
      <c r="G539" s="69"/>
      <c r="H539" s="21"/>
      <c r="O539" s="32"/>
    </row>
    <row r="540" spans="2:15" ht="13.2">
      <c r="B540" s="20"/>
      <c r="F540" s="69"/>
      <c r="G540" s="69"/>
      <c r="H540" s="21"/>
      <c r="O540" s="32"/>
    </row>
    <row r="541" spans="2:15" ht="13.2">
      <c r="B541" s="20"/>
      <c r="F541" s="69"/>
      <c r="G541" s="69"/>
      <c r="H541" s="21"/>
      <c r="O541" s="32"/>
    </row>
    <row r="542" spans="2:15" ht="13.2">
      <c r="B542" s="20"/>
      <c r="F542" s="69"/>
      <c r="G542" s="69"/>
      <c r="H542" s="21"/>
      <c r="O542" s="32"/>
    </row>
    <row r="543" spans="2:15" ht="13.2">
      <c r="B543" s="20"/>
      <c r="F543" s="69"/>
      <c r="G543" s="69"/>
      <c r="H543" s="21"/>
      <c r="O543" s="32"/>
    </row>
    <row r="544" spans="2:15" ht="13.2">
      <c r="B544" s="20"/>
      <c r="F544" s="69"/>
      <c r="G544" s="69"/>
      <c r="H544" s="21"/>
      <c r="O544" s="32"/>
    </row>
    <row r="545" spans="2:15" ht="13.2">
      <c r="B545" s="20"/>
      <c r="F545" s="69"/>
      <c r="G545" s="69"/>
      <c r="H545" s="21"/>
      <c r="O545" s="32"/>
    </row>
    <row r="546" spans="2:15" ht="13.2">
      <c r="B546" s="20"/>
      <c r="F546" s="69"/>
      <c r="G546" s="69"/>
      <c r="H546" s="21"/>
      <c r="O546" s="32"/>
    </row>
    <row r="547" spans="2:15" ht="13.2">
      <c r="B547" s="20"/>
      <c r="F547" s="69"/>
      <c r="G547" s="69"/>
      <c r="H547" s="21"/>
      <c r="O547" s="32"/>
    </row>
    <row r="548" spans="2:15" ht="13.2">
      <c r="B548" s="20"/>
      <c r="F548" s="69"/>
      <c r="G548" s="69"/>
      <c r="H548" s="21"/>
      <c r="O548" s="32"/>
    </row>
    <row r="549" spans="2:15" ht="13.2">
      <c r="B549" s="20"/>
      <c r="F549" s="69"/>
      <c r="G549" s="69"/>
      <c r="H549" s="21"/>
      <c r="O549" s="32"/>
    </row>
    <row r="550" spans="2:15" ht="13.2">
      <c r="B550" s="20"/>
      <c r="F550" s="69"/>
      <c r="G550" s="69"/>
      <c r="H550" s="21"/>
      <c r="O550" s="32"/>
    </row>
    <row r="551" spans="2:15" ht="13.2">
      <c r="B551" s="20"/>
      <c r="F551" s="69"/>
      <c r="G551" s="69"/>
      <c r="H551" s="21"/>
      <c r="O551" s="32"/>
    </row>
    <row r="552" spans="2:15" ht="13.2">
      <c r="B552" s="20"/>
      <c r="F552" s="69"/>
      <c r="G552" s="69"/>
      <c r="H552" s="21"/>
      <c r="O552" s="32"/>
    </row>
    <row r="553" spans="2:15" ht="13.2">
      <c r="B553" s="20"/>
      <c r="F553" s="69"/>
      <c r="G553" s="69"/>
      <c r="H553" s="21"/>
      <c r="O553" s="32"/>
    </row>
    <row r="554" spans="2:15" ht="13.2">
      <c r="B554" s="20"/>
      <c r="F554" s="69"/>
      <c r="G554" s="69"/>
      <c r="H554" s="21"/>
      <c r="O554" s="32"/>
    </row>
    <row r="555" spans="2:15" ht="13.2">
      <c r="B555" s="20"/>
      <c r="F555" s="69"/>
      <c r="G555" s="69"/>
      <c r="H555" s="21"/>
      <c r="O555" s="32"/>
    </row>
    <row r="556" spans="2:15" ht="13.2">
      <c r="B556" s="20"/>
      <c r="F556" s="69"/>
      <c r="G556" s="69"/>
      <c r="H556" s="21"/>
      <c r="O556" s="32"/>
    </row>
    <row r="557" spans="2:15" ht="13.2">
      <c r="B557" s="20"/>
      <c r="F557" s="69"/>
      <c r="G557" s="69"/>
      <c r="H557" s="21"/>
      <c r="O557" s="32"/>
    </row>
    <row r="558" spans="2:15" ht="13.2">
      <c r="B558" s="20"/>
      <c r="F558" s="69"/>
      <c r="G558" s="69"/>
      <c r="H558" s="21"/>
      <c r="O558" s="32"/>
    </row>
    <row r="559" spans="2:15" ht="13.2">
      <c r="B559" s="20"/>
      <c r="F559" s="69"/>
      <c r="G559" s="69"/>
      <c r="H559" s="21"/>
      <c r="O559" s="32"/>
    </row>
    <row r="560" spans="2:15" ht="13.2">
      <c r="B560" s="20"/>
      <c r="F560" s="69"/>
      <c r="G560" s="69"/>
      <c r="H560" s="21"/>
      <c r="O560" s="32"/>
    </row>
    <row r="561" spans="2:15" ht="13.2">
      <c r="B561" s="20"/>
      <c r="F561" s="69"/>
      <c r="G561" s="69"/>
      <c r="H561" s="21"/>
      <c r="O561" s="32"/>
    </row>
    <row r="562" spans="2:15" ht="13.2">
      <c r="B562" s="20"/>
      <c r="F562" s="69"/>
      <c r="G562" s="69"/>
      <c r="H562" s="21"/>
      <c r="O562" s="32"/>
    </row>
    <row r="563" spans="2:15" ht="13.2">
      <c r="B563" s="20"/>
      <c r="F563" s="69"/>
      <c r="G563" s="69"/>
      <c r="H563" s="21"/>
      <c r="O563" s="32"/>
    </row>
    <row r="564" spans="2:15" ht="13.2">
      <c r="B564" s="20"/>
      <c r="F564" s="69"/>
      <c r="G564" s="69"/>
      <c r="H564" s="21"/>
      <c r="O564" s="32"/>
    </row>
    <row r="565" spans="2:15" ht="13.2">
      <c r="B565" s="20"/>
      <c r="F565" s="69"/>
      <c r="G565" s="69"/>
      <c r="H565" s="21"/>
      <c r="O565" s="32"/>
    </row>
    <row r="566" spans="2:15" ht="13.2">
      <c r="B566" s="20"/>
      <c r="F566" s="69"/>
      <c r="G566" s="69"/>
      <c r="H566" s="21"/>
      <c r="O566" s="32"/>
    </row>
    <row r="567" spans="2:15" ht="13.2">
      <c r="B567" s="20"/>
      <c r="F567" s="69"/>
      <c r="G567" s="69"/>
      <c r="H567" s="21"/>
      <c r="O567" s="32"/>
    </row>
    <row r="568" spans="2:15" ht="13.2">
      <c r="B568" s="20"/>
      <c r="F568" s="69"/>
      <c r="G568" s="69"/>
      <c r="H568" s="21"/>
      <c r="O568" s="32"/>
    </row>
    <row r="569" spans="2:15" ht="13.2">
      <c r="B569" s="20"/>
      <c r="F569" s="69"/>
      <c r="G569" s="69"/>
      <c r="H569" s="21"/>
      <c r="O569" s="32"/>
    </row>
    <row r="570" spans="2:15" ht="13.2">
      <c r="B570" s="20"/>
      <c r="F570" s="69"/>
      <c r="G570" s="69"/>
      <c r="H570" s="21"/>
      <c r="O570" s="32"/>
    </row>
    <row r="571" spans="2:15" ht="13.2">
      <c r="B571" s="20"/>
      <c r="F571" s="69"/>
      <c r="G571" s="69"/>
      <c r="H571" s="21"/>
      <c r="O571" s="32"/>
    </row>
    <row r="572" spans="2:15" ht="13.2">
      <c r="B572" s="20"/>
      <c r="F572" s="69"/>
      <c r="G572" s="69"/>
      <c r="H572" s="21"/>
      <c r="O572" s="32"/>
    </row>
    <row r="573" spans="2:15" ht="13.2">
      <c r="B573" s="20"/>
      <c r="F573" s="69"/>
      <c r="G573" s="69"/>
      <c r="H573" s="21"/>
      <c r="O573" s="32"/>
    </row>
    <row r="574" spans="2:15" ht="13.2">
      <c r="B574" s="20"/>
      <c r="F574" s="69"/>
      <c r="G574" s="69"/>
      <c r="H574" s="21"/>
      <c r="O574" s="32"/>
    </row>
    <row r="575" spans="2:15" ht="13.2">
      <c r="B575" s="20"/>
      <c r="F575" s="69"/>
      <c r="G575" s="69"/>
      <c r="H575" s="21"/>
      <c r="O575" s="32"/>
    </row>
    <row r="576" spans="2:15" ht="13.2">
      <c r="B576" s="20"/>
      <c r="F576" s="69"/>
      <c r="G576" s="69"/>
      <c r="H576" s="21"/>
      <c r="O576" s="32"/>
    </row>
    <row r="577" spans="2:15" ht="13.2">
      <c r="B577" s="20"/>
      <c r="F577" s="69"/>
      <c r="G577" s="69"/>
      <c r="H577" s="21"/>
      <c r="O577" s="32"/>
    </row>
    <row r="578" spans="2:15" ht="13.2">
      <c r="B578" s="20"/>
      <c r="F578" s="69"/>
      <c r="G578" s="69"/>
      <c r="H578" s="21"/>
      <c r="O578" s="32"/>
    </row>
    <row r="579" spans="2:15" ht="13.2">
      <c r="B579" s="20"/>
      <c r="F579" s="69"/>
      <c r="G579" s="69"/>
      <c r="H579" s="21"/>
      <c r="O579" s="32"/>
    </row>
    <row r="580" spans="2:15" ht="13.2">
      <c r="B580" s="20"/>
      <c r="F580" s="69"/>
      <c r="G580" s="69"/>
      <c r="H580" s="21"/>
      <c r="O580" s="32"/>
    </row>
    <row r="581" spans="2:15" ht="13.2">
      <c r="B581" s="20"/>
      <c r="F581" s="69"/>
      <c r="G581" s="69"/>
      <c r="H581" s="21"/>
      <c r="O581" s="32"/>
    </row>
    <row r="582" spans="2:15" ht="13.2">
      <c r="B582" s="20"/>
      <c r="F582" s="69"/>
      <c r="G582" s="69"/>
      <c r="H582" s="21"/>
      <c r="O582" s="32"/>
    </row>
    <row r="583" spans="2:15" ht="13.2">
      <c r="B583" s="20"/>
      <c r="F583" s="69"/>
      <c r="G583" s="69"/>
      <c r="H583" s="21"/>
      <c r="O583" s="32"/>
    </row>
    <row r="584" spans="2:15" ht="13.2">
      <c r="B584" s="20"/>
      <c r="F584" s="69"/>
      <c r="G584" s="69"/>
      <c r="H584" s="21"/>
      <c r="O584" s="32"/>
    </row>
    <row r="585" spans="2:15" ht="13.2">
      <c r="B585" s="20"/>
      <c r="F585" s="69"/>
      <c r="G585" s="69"/>
      <c r="H585" s="21"/>
      <c r="O585" s="32"/>
    </row>
    <row r="586" spans="2:15" ht="13.2">
      <c r="B586" s="20"/>
      <c r="F586" s="69"/>
      <c r="G586" s="69"/>
      <c r="H586" s="21"/>
      <c r="O586" s="32"/>
    </row>
    <row r="587" spans="2:15" ht="13.2">
      <c r="B587" s="20"/>
      <c r="F587" s="69"/>
      <c r="G587" s="69"/>
      <c r="H587" s="21"/>
      <c r="O587" s="32"/>
    </row>
    <row r="588" spans="2:15" ht="13.2">
      <c r="B588" s="20"/>
      <c r="F588" s="69"/>
      <c r="G588" s="69"/>
      <c r="H588" s="21"/>
      <c r="O588" s="32"/>
    </row>
    <row r="589" spans="2:15" ht="13.2">
      <c r="B589" s="20"/>
      <c r="F589" s="69"/>
      <c r="G589" s="69"/>
      <c r="H589" s="21"/>
      <c r="O589" s="32"/>
    </row>
    <row r="590" spans="2:15" ht="13.2">
      <c r="B590" s="20"/>
      <c r="F590" s="69"/>
      <c r="G590" s="69"/>
      <c r="H590" s="21"/>
      <c r="O590" s="32"/>
    </row>
    <row r="591" spans="2:15" ht="13.2">
      <c r="B591" s="20"/>
      <c r="F591" s="69"/>
      <c r="G591" s="69"/>
      <c r="H591" s="21"/>
      <c r="O591" s="32"/>
    </row>
    <row r="592" spans="2:15" ht="13.2">
      <c r="B592" s="20"/>
      <c r="F592" s="69"/>
      <c r="G592" s="69"/>
      <c r="H592" s="21"/>
      <c r="O592" s="32"/>
    </row>
    <row r="593" spans="2:15" ht="13.2">
      <c r="B593" s="20"/>
      <c r="F593" s="69"/>
      <c r="G593" s="69"/>
      <c r="H593" s="21"/>
      <c r="O593" s="32"/>
    </row>
    <row r="594" spans="2:15" ht="13.2">
      <c r="B594" s="20"/>
      <c r="F594" s="69"/>
      <c r="G594" s="69"/>
      <c r="H594" s="21"/>
      <c r="O594" s="32"/>
    </row>
    <row r="595" spans="2:15" ht="13.2">
      <c r="B595" s="20"/>
      <c r="F595" s="69"/>
      <c r="G595" s="69"/>
      <c r="H595" s="21"/>
      <c r="O595" s="32"/>
    </row>
    <row r="596" spans="2:15" ht="13.2">
      <c r="B596" s="20"/>
      <c r="F596" s="69"/>
      <c r="G596" s="69"/>
      <c r="H596" s="21"/>
      <c r="O596" s="32"/>
    </row>
    <row r="597" spans="2:15" ht="13.2">
      <c r="B597" s="20"/>
      <c r="F597" s="69"/>
      <c r="G597" s="69"/>
      <c r="H597" s="21"/>
      <c r="O597" s="32"/>
    </row>
    <row r="598" spans="2:15" ht="13.2">
      <c r="B598" s="20"/>
      <c r="F598" s="69"/>
      <c r="G598" s="69"/>
      <c r="H598" s="21"/>
      <c r="O598" s="32"/>
    </row>
    <row r="599" spans="2:15" ht="13.2">
      <c r="B599" s="20"/>
      <c r="F599" s="69"/>
      <c r="G599" s="69"/>
      <c r="H599" s="21"/>
      <c r="O599" s="32"/>
    </row>
    <row r="600" spans="2:15" ht="13.2">
      <c r="B600" s="20"/>
      <c r="F600" s="69"/>
      <c r="G600" s="69"/>
      <c r="H600" s="21"/>
      <c r="O600" s="32"/>
    </row>
    <row r="601" spans="2:15" ht="13.2">
      <c r="B601" s="20"/>
      <c r="F601" s="69"/>
      <c r="G601" s="69"/>
      <c r="H601" s="21"/>
      <c r="O601" s="32"/>
    </row>
    <row r="602" spans="2:15" ht="13.2">
      <c r="B602" s="20"/>
      <c r="F602" s="69"/>
      <c r="G602" s="69"/>
      <c r="H602" s="21"/>
      <c r="O602" s="32"/>
    </row>
    <row r="603" spans="2:15" ht="13.2">
      <c r="B603" s="20"/>
      <c r="F603" s="69"/>
      <c r="G603" s="69"/>
      <c r="H603" s="21"/>
      <c r="O603" s="32"/>
    </row>
    <row r="604" spans="2:15" ht="13.2">
      <c r="B604" s="20"/>
      <c r="F604" s="69"/>
      <c r="G604" s="69"/>
      <c r="H604" s="21"/>
      <c r="O604" s="32"/>
    </row>
    <row r="605" spans="2:15" ht="13.2">
      <c r="B605" s="20"/>
      <c r="F605" s="69"/>
      <c r="G605" s="69"/>
      <c r="H605" s="21"/>
      <c r="O605" s="32"/>
    </row>
    <row r="606" spans="2:15" ht="13.2">
      <c r="B606" s="20"/>
      <c r="F606" s="69"/>
      <c r="G606" s="69"/>
      <c r="H606" s="21"/>
      <c r="O606" s="32"/>
    </row>
    <row r="607" spans="2:15" ht="13.2">
      <c r="B607" s="20"/>
      <c r="F607" s="69"/>
      <c r="G607" s="69"/>
      <c r="H607" s="21"/>
      <c r="O607" s="32"/>
    </row>
    <row r="608" spans="2:15" ht="13.2">
      <c r="B608" s="20"/>
      <c r="F608" s="69"/>
      <c r="G608" s="69"/>
      <c r="H608" s="21"/>
      <c r="O608" s="32"/>
    </row>
    <row r="609" spans="2:15" ht="13.2">
      <c r="B609" s="20"/>
      <c r="F609" s="69"/>
      <c r="G609" s="69"/>
      <c r="H609" s="21"/>
      <c r="O609" s="32"/>
    </row>
    <row r="610" spans="2:15" ht="13.2">
      <c r="B610" s="20"/>
      <c r="F610" s="69"/>
      <c r="G610" s="69"/>
      <c r="H610" s="21"/>
      <c r="O610" s="32"/>
    </row>
    <row r="611" spans="2:15" ht="13.2">
      <c r="B611" s="20"/>
      <c r="F611" s="69"/>
      <c r="G611" s="69"/>
      <c r="H611" s="21"/>
      <c r="O611" s="32"/>
    </row>
    <row r="612" spans="2:15" ht="13.2">
      <c r="B612" s="20"/>
      <c r="F612" s="69"/>
      <c r="G612" s="69"/>
      <c r="H612" s="21"/>
      <c r="O612" s="32"/>
    </row>
    <row r="613" spans="2:15" ht="13.2">
      <c r="B613" s="20"/>
      <c r="F613" s="69"/>
      <c r="G613" s="69"/>
      <c r="H613" s="21"/>
      <c r="O613" s="32"/>
    </row>
    <row r="614" spans="2:15" ht="13.2">
      <c r="B614" s="20"/>
      <c r="F614" s="69"/>
      <c r="G614" s="69"/>
      <c r="H614" s="21"/>
      <c r="O614" s="32"/>
    </row>
    <row r="615" spans="2:15" ht="13.2">
      <c r="B615" s="20"/>
      <c r="F615" s="69"/>
      <c r="G615" s="69"/>
      <c r="H615" s="21"/>
      <c r="O615" s="32"/>
    </row>
    <row r="616" spans="2:15" ht="13.2">
      <c r="B616" s="20"/>
      <c r="F616" s="69"/>
      <c r="G616" s="69"/>
      <c r="H616" s="21"/>
      <c r="O616" s="32"/>
    </row>
    <row r="617" spans="2:15" ht="13.2">
      <c r="B617" s="20"/>
      <c r="F617" s="69"/>
      <c r="G617" s="69"/>
      <c r="H617" s="21"/>
      <c r="O617" s="32"/>
    </row>
    <row r="618" spans="2:15" ht="13.2">
      <c r="B618" s="20"/>
      <c r="F618" s="69"/>
      <c r="G618" s="69"/>
      <c r="H618" s="21"/>
      <c r="O618" s="32"/>
    </row>
    <row r="619" spans="2:15" ht="13.2">
      <c r="B619" s="20"/>
      <c r="F619" s="69"/>
      <c r="G619" s="69"/>
      <c r="H619" s="21"/>
      <c r="O619" s="32"/>
    </row>
    <row r="620" spans="2:15" ht="13.2">
      <c r="B620" s="20"/>
      <c r="F620" s="69"/>
      <c r="G620" s="69"/>
      <c r="H620" s="21"/>
      <c r="O620" s="32"/>
    </row>
    <row r="621" spans="2:15" ht="13.2">
      <c r="B621" s="20"/>
      <c r="F621" s="69"/>
      <c r="G621" s="69"/>
      <c r="H621" s="21"/>
      <c r="O621" s="32"/>
    </row>
    <row r="622" spans="2:15" ht="13.2">
      <c r="B622" s="20"/>
      <c r="F622" s="69"/>
      <c r="G622" s="69"/>
      <c r="H622" s="21"/>
      <c r="O622" s="32"/>
    </row>
    <row r="623" spans="2:15" ht="13.2">
      <c r="B623" s="20"/>
      <c r="F623" s="69"/>
      <c r="G623" s="69"/>
      <c r="H623" s="21"/>
      <c r="O623" s="32"/>
    </row>
    <row r="624" spans="2:15" ht="13.2">
      <c r="B624" s="20"/>
      <c r="F624" s="69"/>
      <c r="G624" s="69"/>
      <c r="H624" s="21"/>
      <c r="O624" s="32"/>
    </row>
    <row r="625" spans="2:15" ht="13.2">
      <c r="B625" s="20"/>
      <c r="F625" s="69"/>
      <c r="G625" s="69"/>
      <c r="H625" s="21"/>
      <c r="O625" s="32"/>
    </row>
    <row r="626" spans="2:15" ht="13.2">
      <c r="B626" s="20"/>
      <c r="F626" s="69"/>
      <c r="G626" s="69"/>
      <c r="H626" s="21"/>
      <c r="O626" s="32"/>
    </row>
    <row r="627" spans="2:15" ht="13.2">
      <c r="B627" s="20"/>
      <c r="F627" s="69"/>
      <c r="G627" s="69"/>
      <c r="H627" s="21"/>
      <c r="O627" s="32"/>
    </row>
    <row r="628" spans="2:15" ht="13.2">
      <c r="B628" s="20"/>
      <c r="F628" s="69"/>
      <c r="G628" s="69"/>
      <c r="H628" s="21"/>
      <c r="O628" s="32"/>
    </row>
    <row r="629" spans="2:15" ht="13.2">
      <c r="B629" s="20"/>
      <c r="F629" s="69"/>
      <c r="G629" s="69"/>
      <c r="H629" s="21"/>
      <c r="O629" s="32"/>
    </row>
    <row r="630" spans="2:15" ht="13.2">
      <c r="B630" s="20"/>
      <c r="F630" s="69"/>
      <c r="G630" s="69"/>
      <c r="H630" s="21"/>
      <c r="O630" s="32"/>
    </row>
    <row r="631" spans="2:15" ht="13.2">
      <c r="B631" s="20"/>
      <c r="F631" s="69"/>
      <c r="G631" s="69"/>
      <c r="H631" s="21"/>
      <c r="O631" s="32"/>
    </row>
    <row r="632" spans="2:15" ht="13.2">
      <c r="B632" s="20"/>
      <c r="F632" s="69"/>
      <c r="G632" s="69"/>
      <c r="H632" s="21"/>
      <c r="O632" s="32"/>
    </row>
    <row r="633" spans="2:15" ht="13.2">
      <c r="B633" s="20"/>
      <c r="F633" s="69"/>
      <c r="G633" s="69"/>
      <c r="H633" s="21"/>
      <c r="O633" s="32"/>
    </row>
    <row r="634" spans="2:15" ht="13.2">
      <c r="B634" s="20"/>
      <c r="F634" s="69"/>
      <c r="G634" s="69"/>
      <c r="H634" s="21"/>
      <c r="O634" s="32"/>
    </row>
    <row r="635" spans="2:15" ht="13.2">
      <c r="B635" s="20"/>
      <c r="F635" s="69"/>
      <c r="G635" s="69"/>
      <c r="H635" s="21"/>
      <c r="O635" s="32"/>
    </row>
    <row r="636" spans="2:15" ht="13.2">
      <c r="B636" s="20"/>
      <c r="F636" s="69"/>
      <c r="G636" s="69"/>
      <c r="H636" s="21"/>
      <c r="O636" s="32"/>
    </row>
    <row r="637" spans="2:15" ht="13.2">
      <c r="B637" s="20"/>
      <c r="F637" s="69"/>
      <c r="G637" s="69"/>
      <c r="H637" s="21"/>
      <c r="O637" s="32"/>
    </row>
    <row r="638" spans="2:15" ht="13.2">
      <c r="B638" s="20"/>
      <c r="F638" s="69"/>
      <c r="G638" s="69"/>
      <c r="H638" s="21"/>
      <c r="O638" s="32"/>
    </row>
    <row r="639" spans="2:15" ht="13.2">
      <c r="B639" s="20"/>
      <c r="F639" s="69"/>
      <c r="G639" s="69"/>
      <c r="H639" s="21"/>
      <c r="O639" s="32"/>
    </row>
    <row r="640" spans="2:15" ht="13.2">
      <c r="B640" s="20"/>
      <c r="F640" s="69"/>
      <c r="G640" s="69"/>
      <c r="H640" s="21"/>
      <c r="O640" s="32"/>
    </row>
    <row r="641" spans="2:15" ht="13.2">
      <c r="B641" s="20"/>
      <c r="F641" s="69"/>
      <c r="G641" s="69"/>
      <c r="H641" s="21"/>
      <c r="O641" s="32"/>
    </row>
    <row r="642" spans="2:15" ht="13.2">
      <c r="B642" s="20"/>
      <c r="F642" s="69"/>
      <c r="G642" s="69"/>
      <c r="H642" s="21"/>
      <c r="O642" s="32"/>
    </row>
    <row r="643" spans="2:15" ht="13.2">
      <c r="B643" s="20"/>
      <c r="F643" s="69"/>
      <c r="G643" s="69"/>
      <c r="H643" s="21"/>
      <c r="O643" s="32"/>
    </row>
    <row r="644" spans="2:15" ht="13.2">
      <c r="B644" s="20"/>
      <c r="F644" s="69"/>
      <c r="G644" s="69"/>
      <c r="H644" s="21"/>
      <c r="O644" s="32"/>
    </row>
    <row r="645" spans="2:15" ht="13.2">
      <c r="B645" s="20"/>
      <c r="F645" s="69"/>
      <c r="G645" s="69"/>
      <c r="H645" s="21"/>
      <c r="O645" s="32"/>
    </row>
    <row r="646" spans="2:15" ht="13.2">
      <c r="B646" s="20"/>
      <c r="F646" s="69"/>
      <c r="G646" s="69"/>
      <c r="H646" s="21"/>
      <c r="O646" s="32"/>
    </row>
    <row r="647" spans="2:15" ht="13.2">
      <c r="B647" s="20"/>
      <c r="F647" s="69"/>
      <c r="G647" s="69"/>
      <c r="H647" s="21"/>
      <c r="O647" s="32"/>
    </row>
    <row r="648" spans="2:15" ht="13.2">
      <c r="B648" s="20"/>
      <c r="F648" s="69"/>
      <c r="G648" s="69"/>
      <c r="H648" s="21"/>
      <c r="O648" s="32"/>
    </row>
    <row r="649" spans="2:15" ht="13.2">
      <c r="B649" s="20"/>
      <c r="F649" s="69"/>
      <c r="G649" s="69"/>
      <c r="H649" s="21"/>
      <c r="O649" s="32"/>
    </row>
    <row r="650" spans="2:15" ht="13.2">
      <c r="B650" s="20"/>
      <c r="F650" s="69"/>
      <c r="G650" s="69"/>
      <c r="H650" s="21"/>
      <c r="O650" s="32"/>
    </row>
    <row r="651" spans="2:15" ht="13.2">
      <c r="B651" s="20"/>
      <c r="F651" s="69"/>
      <c r="G651" s="69"/>
      <c r="H651" s="21"/>
      <c r="O651" s="32"/>
    </row>
    <row r="652" spans="2:15" ht="13.2">
      <c r="B652" s="20"/>
      <c r="F652" s="69"/>
      <c r="G652" s="69"/>
      <c r="H652" s="21"/>
      <c r="O652" s="32"/>
    </row>
    <row r="653" spans="2:15" ht="13.2">
      <c r="B653" s="20"/>
      <c r="F653" s="69"/>
      <c r="G653" s="69"/>
      <c r="H653" s="21"/>
      <c r="O653" s="32"/>
    </row>
    <row r="654" spans="2:15" ht="13.2">
      <c r="B654" s="20"/>
      <c r="F654" s="69"/>
      <c r="G654" s="69"/>
      <c r="H654" s="21"/>
      <c r="O654" s="32"/>
    </row>
    <row r="655" spans="2:15" ht="13.2">
      <c r="B655" s="20"/>
      <c r="F655" s="69"/>
      <c r="G655" s="69"/>
      <c r="H655" s="21"/>
      <c r="O655" s="32"/>
    </row>
    <row r="656" spans="2:15" ht="13.2">
      <c r="B656" s="20"/>
      <c r="F656" s="69"/>
      <c r="G656" s="69"/>
      <c r="H656" s="21"/>
      <c r="O656" s="32"/>
    </row>
    <row r="657" spans="2:15" ht="13.2">
      <c r="B657" s="20"/>
      <c r="F657" s="69"/>
      <c r="G657" s="69"/>
      <c r="H657" s="21"/>
      <c r="O657" s="32"/>
    </row>
    <row r="658" spans="2:15" ht="13.2">
      <c r="B658" s="20"/>
      <c r="F658" s="69"/>
      <c r="G658" s="69"/>
      <c r="H658" s="21"/>
      <c r="O658" s="32"/>
    </row>
    <row r="659" spans="2:15" ht="13.2">
      <c r="B659" s="20"/>
      <c r="F659" s="69"/>
      <c r="G659" s="69"/>
      <c r="H659" s="21"/>
      <c r="O659" s="32"/>
    </row>
    <row r="660" spans="2:15" ht="13.2">
      <c r="B660" s="20"/>
      <c r="F660" s="69"/>
      <c r="G660" s="69"/>
      <c r="H660" s="21"/>
      <c r="O660" s="32"/>
    </row>
    <row r="661" spans="2:15" ht="13.2">
      <c r="B661" s="20"/>
      <c r="F661" s="69"/>
      <c r="G661" s="69"/>
      <c r="H661" s="21"/>
      <c r="O661" s="32"/>
    </row>
    <row r="662" spans="2:15" ht="13.2">
      <c r="B662" s="20"/>
      <c r="F662" s="69"/>
      <c r="G662" s="69"/>
      <c r="H662" s="21"/>
      <c r="O662" s="32"/>
    </row>
    <row r="663" spans="2:15" ht="13.2">
      <c r="B663" s="20"/>
      <c r="F663" s="69"/>
      <c r="G663" s="69"/>
      <c r="H663" s="21"/>
      <c r="O663" s="32"/>
    </row>
    <row r="664" spans="2:15" ht="13.2">
      <c r="B664" s="20"/>
      <c r="F664" s="69"/>
      <c r="G664" s="69"/>
      <c r="H664" s="21"/>
      <c r="O664" s="32"/>
    </row>
    <row r="665" spans="2:15" ht="13.2">
      <c r="B665" s="20"/>
      <c r="F665" s="69"/>
      <c r="G665" s="69"/>
      <c r="H665" s="21"/>
      <c r="O665" s="32"/>
    </row>
    <row r="666" spans="2:15" ht="13.2">
      <c r="B666" s="20"/>
      <c r="F666" s="69"/>
      <c r="G666" s="69"/>
      <c r="H666" s="21"/>
      <c r="O666" s="32"/>
    </row>
    <row r="667" spans="2:15" ht="13.2">
      <c r="B667" s="20"/>
      <c r="F667" s="69"/>
      <c r="G667" s="69"/>
      <c r="H667" s="21"/>
      <c r="O667" s="32"/>
    </row>
    <row r="668" spans="2:15" ht="13.2">
      <c r="B668" s="20"/>
      <c r="F668" s="69"/>
      <c r="G668" s="69"/>
      <c r="H668" s="21"/>
      <c r="O668" s="32"/>
    </row>
    <row r="669" spans="2:15" ht="13.2">
      <c r="B669" s="20"/>
      <c r="F669" s="69"/>
      <c r="G669" s="69"/>
      <c r="H669" s="21"/>
      <c r="O669" s="32"/>
    </row>
    <row r="670" spans="2:15" ht="13.2">
      <c r="B670" s="20"/>
      <c r="F670" s="69"/>
      <c r="G670" s="69"/>
      <c r="H670" s="21"/>
      <c r="O670" s="32"/>
    </row>
    <row r="671" spans="2:15" ht="13.2">
      <c r="B671" s="20"/>
      <c r="F671" s="69"/>
      <c r="G671" s="69"/>
      <c r="H671" s="21"/>
      <c r="O671" s="32"/>
    </row>
    <row r="672" spans="2:15" ht="13.2">
      <c r="B672" s="20"/>
      <c r="F672" s="69"/>
      <c r="G672" s="69"/>
      <c r="H672" s="21"/>
      <c r="O672" s="32"/>
    </row>
    <row r="673" spans="2:15" ht="13.2">
      <c r="B673" s="20"/>
      <c r="F673" s="69"/>
      <c r="G673" s="69"/>
      <c r="H673" s="21"/>
      <c r="O673" s="32"/>
    </row>
    <row r="674" spans="2:15" ht="13.2">
      <c r="B674" s="20"/>
      <c r="F674" s="69"/>
      <c r="G674" s="69"/>
      <c r="H674" s="21"/>
      <c r="O674" s="32"/>
    </row>
    <row r="675" spans="2:15" ht="13.2">
      <c r="B675" s="20"/>
      <c r="F675" s="69"/>
      <c r="G675" s="69"/>
      <c r="H675" s="21"/>
      <c r="O675" s="32"/>
    </row>
    <row r="676" spans="2:15" ht="13.2">
      <c r="B676" s="20"/>
      <c r="F676" s="69"/>
      <c r="G676" s="69"/>
      <c r="H676" s="21"/>
      <c r="O676" s="32"/>
    </row>
    <row r="677" spans="2:15" ht="13.2">
      <c r="B677" s="20"/>
      <c r="F677" s="69"/>
      <c r="G677" s="69"/>
      <c r="H677" s="21"/>
      <c r="O677" s="32"/>
    </row>
    <row r="678" spans="2:15" ht="13.2">
      <c r="B678" s="20"/>
      <c r="F678" s="69"/>
      <c r="G678" s="69"/>
      <c r="H678" s="21"/>
      <c r="O678" s="32"/>
    </row>
    <row r="679" spans="2:15" ht="13.2">
      <c r="B679" s="20"/>
      <c r="F679" s="69"/>
      <c r="G679" s="69"/>
      <c r="H679" s="21"/>
      <c r="O679" s="32"/>
    </row>
    <row r="680" spans="2:15" ht="13.2">
      <c r="B680" s="20"/>
      <c r="F680" s="69"/>
      <c r="G680" s="69"/>
      <c r="H680" s="21"/>
      <c r="O680" s="32"/>
    </row>
    <row r="681" spans="2:15" ht="13.2">
      <c r="B681" s="20"/>
      <c r="F681" s="69"/>
      <c r="G681" s="69"/>
      <c r="H681" s="21"/>
      <c r="O681" s="32"/>
    </row>
    <row r="682" spans="2:15" ht="13.2">
      <c r="B682" s="20"/>
      <c r="F682" s="69"/>
      <c r="G682" s="69"/>
      <c r="H682" s="21"/>
      <c r="O682" s="32"/>
    </row>
    <row r="683" spans="2:15" ht="13.2">
      <c r="B683" s="20"/>
      <c r="F683" s="69"/>
      <c r="G683" s="69"/>
      <c r="H683" s="21"/>
      <c r="O683" s="32"/>
    </row>
    <row r="684" spans="2:15" ht="13.2">
      <c r="B684" s="20"/>
      <c r="F684" s="69"/>
      <c r="G684" s="69"/>
      <c r="H684" s="21"/>
      <c r="O684" s="32"/>
    </row>
    <row r="685" spans="2:15" ht="13.2">
      <c r="B685" s="20"/>
      <c r="F685" s="69"/>
      <c r="G685" s="69"/>
      <c r="H685" s="21"/>
      <c r="O685" s="32"/>
    </row>
    <row r="686" spans="2:15" ht="13.2">
      <c r="B686" s="20"/>
      <c r="F686" s="69"/>
      <c r="G686" s="69"/>
      <c r="H686" s="21"/>
      <c r="O686" s="32"/>
    </row>
    <row r="687" spans="2:15" ht="13.2">
      <c r="B687" s="20"/>
      <c r="F687" s="69"/>
      <c r="G687" s="69"/>
      <c r="H687" s="21"/>
      <c r="O687" s="32"/>
    </row>
    <row r="688" spans="2:15" ht="13.2">
      <c r="B688" s="20"/>
      <c r="F688" s="69"/>
      <c r="G688" s="69"/>
      <c r="H688" s="21"/>
      <c r="O688" s="32"/>
    </row>
    <row r="689" spans="2:15" ht="13.2">
      <c r="B689" s="20"/>
      <c r="F689" s="69"/>
      <c r="G689" s="69"/>
      <c r="H689" s="21"/>
      <c r="O689" s="32"/>
    </row>
    <row r="690" spans="2:15" ht="13.2">
      <c r="B690" s="20"/>
      <c r="F690" s="69"/>
      <c r="G690" s="69"/>
      <c r="H690" s="21"/>
      <c r="O690" s="32"/>
    </row>
    <row r="691" spans="2:15" ht="13.2">
      <c r="B691" s="20"/>
      <c r="F691" s="69"/>
      <c r="G691" s="69"/>
      <c r="H691" s="21"/>
      <c r="O691" s="32"/>
    </row>
    <row r="692" spans="2:15" ht="13.2">
      <c r="B692" s="20"/>
      <c r="F692" s="69"/>
      <c r="G692" s="69"/>
      <c r="H692" s="21"/>
      <c r="O692" s="32"/>
    </row>
    <row r="693" spans="2:15" ht="13.2">
      <c r="B693" s="20"/>
      <c r="F693" s="69"/>
      <c r="G693" s="69"/>
      <c r="H693" s="21"/>
      <c r="O693" s="32"/>
    </row>
    <row r="694" spans="2:15" ht="13.2">
      <c r="B694" s="20"/>
      <c r="F694" s="69"/>
      <c r="G694" s="69"/>
      <c r="H694" s="21"/>
      <c r="O694" s="32"/>
    </row>
    <row r="695" spans="2:15" ht="13.2">
      <c r="B695" s="20"/>
      <c r="F695" s="69"/>
      <c r="G695" s="69"/>
      <c r="H695" s="21"/>
      <c r="O695" s="32"/>
    </row>
    <row r="696" spans="2:15" ht="13.2">
      <c r="B696" s="20"/>
      <c r="F696" s="69"/>
      <c r="G696" s="69"/>
      <c r="H696" s="21"/>
      <c r="O696" s="32"/>
    </row>
    <row r="697" spans="2:15" ht="13.2">
      <c r="B697" s="20"/>
      <c r="F697" s="69"/>
      <c r="G697" s="69"/>
      <c r="H697" s="21"/>
      <c r="O697" s="32"/>
    </row>
    <row r="698" spans="2:15" ht="13.2">
      <c r="B698" s="20"/>
      <c r="F698" s="69"/>
      <c r="G698" s="69"/>
      <c r="H698" s="21"/>
      <c r="O698" s="32"/>
    </row>
    <row r="699" spans="2:15" ht="13.2">
      <c r="B699" s="20"/>
      <c r="F699" s="69"/>
      <c r="G699" s="69"/>
      <c r="H699" s="21"/>
      <c r="O699" s="32"/>
    </row>
    <row r="700" spans="2:15" ht="13.2">
      <c r="B700" s="20"/>
      <c r="F700" s="69"/>
      <c r="G700" s="69"/>
      <c r="H700" s="21"/>
      <c r="O700" s="32"/>
    </row>
    <row r="701" spans="2:15" ht="13.2">
      <c r="B701" s="20"/>
      <c r="F701" s="69"/>
      <c r="G701" s="69"/>
      <c r="H701" s="21"/>
      <c r="O701" s="32"/>
    </row>
    <row r="702" spans="2:15" ht="13.2">
      <c r="B702" s="20"/>
      <c r="F702" s="69"/>
      <c r="G702" s="69"/>
      <c r="H702" s="21"/>
      <c r="O702" s="32"/>
    </row>
    <row r="703" spans="2:15" ht="13.2">
      <c r="B703" s="20"/>
      <c r="F703" s="69"/>
      <c r="G703" s="69"/>
      <c r="H703" s="21"/>
      <c r="O703" s="32"/>
    </row>
    <row r="704" spans="2:15" ht="13.2">
      <c r="B704" s="20"/>
      <c r="F704" s="69"/>
      <c r="G704" s="69"/>
      <c r="H704" s="21"/>
      <c r="O704" s="32"/>
    </row>
    <row r="705" spans="2:15" ht="13.2">
      <c r="B705" s="20"/>
      <c r="F705" s="69"/>
      <c r="G705" s="69"/>
      <c r="H705" s="21"/>
      <c r="O705" s="32"/>
    </row>
    <row r="706" spans="2:15" ht="13.2">
      <c r="B706" s="20"/>
      <c r="F706" s="69"/>
      <c r="G706" s="69"/>
      <c r="H706" s="21"/>
      <c r="O706" s="32"/>
    </row>
    <row r="707" spans="2:15" ht="13.2">
      <c r="B707" s="20"/>
      <c r="F707" s="69"/>
      <c r="G707" s="69"/>
      <c r="H707" s="21"/>
      <c r="O707" s="32"/>
    </row>
    <row r="708" spans="2:15" ht="13.2">
      <c r="B708" s="20"/>
      <c r="F708" s="69"/>
      <c r="G708" s="69"/>
      <c r="H708" s="21"/>
      <c r="O708" s="32"/>
    </row>
    <row r="709" spans="2:15" ht="13.2">
      <c r="B709" s="20"/>
      <c r="F709" s="69"/>
      <c r="G709" s="69"/>
      <c r="H709" s="21"/>
      <c r="O709" s="32"/>
    </row>
    <row r="710" spans="2:15" ht="13.2">
      <c r="B710" s="20"/>
      <c r="F710" s="69"/>
      <c r="G710" s="69"/>
      <c r="H710" s="21"/>
      <c r="O710" s="32"/>
    </row>
    <row r="711" spans="2:15" ht="13.2">
      <c r="B711" s="20"/>
      <c r="F711" s="69"/>
      <c r="G711" s="69"/>
      <c r="H711" s="21"/>
      <c r="O711" s="32"/>
    </row>
    <row r="712" spans="2:15" ht="13.2">
      <c r="B712" s="20"/>
      <c r="F712" s="69"/>
      <c r="G712" s="69"/>
      <c r="H712" s="21"/>
      <c r="O712" s="32"/>
    </row>
    <row r="713" spans="2:15" ht="13.2">
      <c r="B713" s="20"/>
      <c r="F713" s="69"/>
      <c r="G713" s="69"/>
      <c r="H713" s="21"/>
      <c r="O713" s="32"/>
    </row>
    <row r="714" spans="2:15" ht="13.2">
      <c r="B714" s="20"/>
      <c r="F714" s="69"/>
      <c r="G714" s="69"/>
      <c r="H714" s="21"/>
      <c r="O714" s="32"/>
    </row>
    <row r="715" spans="2:15" ht="13.2">
      <c r="B715" s="20"/>
      <c r="F715" s="69"/>
      <c r="G715" s="69"/>
      <c r="H715" s="21"/>
      <c r="O715" s="32"/>
    </row>
    <row r="716" spans="2:15" ht="13.2">
      <c r="B716" s="20"/>
      <c r="F716" s="69"/>
      <c r="G716" s="69"/>
      <c r="H716" s="21"/>
      <c r="O716" s="32"/>
    </row>
    <row r="717" spans="2:15" ht="13.2">
      <c r="B717" s="20"/>
      <c r="F717" s="69"/>
      <c r="G717" s="69"/>
      <c r="H717" s="21"/>
      <c r="O717" s="32"/>
    </row>
    <row r="718" spans="2:15" ht="13.2">
      <c r="B718" s="20"/>
      <c r="F718" s="69"/>
      <c r="G718" s="69"/>
      <c r="H718" s="21"/>
      <c r="O718" s="32"/>
    </row>
    <row r="719" spans="2:15" ht="13.2">
      <c r="B719" s="20"/>
      <c r="F719" s="69"/>
      <c r="G719" s="69"/>
      <c r="H719" s="21"/>
      <c r="O719" s="32"/>
    </row>
    <row r="720" spans="2:15" ht="13.2">
      <c r="B720" s="20"/>
      <c r="F720" s="69"/>
      <c r="G720" s="69"/>
      <c r="H720" s="21"/>
      <c r="O720" s="32"/>
    </row>
    <row r="721" spans="2:15" ht="13.2">
      <c r="B721" s="20"/>
      <c r="F721" s="69"/>
      <c r="G721" s="69"/>
      <c r="H721" s="21"/>
      <c r="O721" s="32"/>
    </row>
    <row r="722" spans="2:15" ht="13.2">
      <c r="B722" s="20"/>
      <c r="F722" s="69"/>
      <c r="G722" s="69"/>
      <c r="H722" s="21"/>
      <c r="O722" s="32"/>
    </row>
    <row r="723" spans="2:15" ht="13.2">
      <c r="B723" s="20"/>
      <c r="F723" s="69"/>
      <c r="G723" s="69"/>
      <c r="H723" s="21"/>
      <c r="O723" s="32"/>
    </row>
    <row r="724" spans="2:15" ht="13.2">
      <c r="B724" s="20"/>
      <c r="F724" s="69"/>
      <c r="G724" s="69"/>
      <c r="H724" s="21"/>
      <c r="O724" s="32"/>
    </row>
    <row r="725" spans="2:15" ht="13.2">
      <c r="B725" s="20"/>
      <c r="F725" s="69"/>
      <c r="G725" s="69"/>
      <c r="H725" s="21"/>
      <c r="O725" s="32"/>
    </row>
    <row r="726" spans="2:15" ht="13.2">
      <c r="B726" s="20"/>
      <c r="F726" s="69"/>
      <c r="G726" s="69"/>
      <c r="H726" s="21"/>
      <c r="O726" s="32"/>
    </row>
    <row r="727" spans="2:15" ht="13.2">
      <c r="B727" s="20"/>
      <c r="F727" s="69"/>
      <c r="G727" s="69"/>
      <c r="H727" s="21"/>
      <c r="O727" s="32"/>
    </row>
    <row r="728" spans="2:15" ht="13.2">
      <c r="B728" s="20"/>
      <c r="F728" s="69"/>
      <c r="G728" s="69"/>
      <c r="H728" s="21"/>
      <c r="O728" s="32"/>
    </row>
    <row r="729" spans="2:15" ht="13.2">
      <c r="B729" s="20"/>
      <c r="F729" s="69"/>
      <c r="G729" s="69"/>
      <c r="H729" s="21"/>
      <c r="O729" s="32"/>
    </row>
    <row r="730" spans="2:15" ht="13.2">
      <c r="B730" s="20"/>
      <c r="F730" s="69"/>
      <c r="G730" s="69"/>
      <c r="H730" s="21"/>
      <c r="O730" s="32"/>
    </row>
    <row r="731" spans="2:15" ht="13.2">
      <c r="B731" s="20"/>
      <c r="F731" s="69"/>
      <c r="G731" s="69"/>
      <c r="H731" s="21"/>
      <c r="O731" s="32"/>
    </row>
    <row r="732" spans="2:15" ht="13.2">
      <c r="B732" s="20"/>
      <c r="F732" s="69"/>
      <c r="G732" s="69"/>
      <c r="H732" s="21"/>
      <c r="O732" s="32"/>
    </row>
    <row r="733" spans="2:15" ht="13.2">
      <c r="B733" s="20"/>
      <c r="F733" s="69"/>
      <c r="G733" s="69"/>
      <c r="H733" s="21"/>
      <c r="O733" s="32"/>
    </row>
    <row r="734" spans="2:15" ht="13.2">
      <c r="B734" s="20"/>
      <c r="F734" s="69"/>
      <c r="G734" s="69"/>
      <c r="H734" s="21"/>
      <c r="O734" s="32"/>
    </row>
    <row r="735" spans="2:15" ht="13.2">
      <c r="B735" s="20"/>
      <c r="F735" s="69"/>
      <c r="G735" s="69"/>
      <c r="H735" s="21"/>
      <c r="O735" s="32"/>
    </row>
    <row r="736" spans="2:15" ht="13.2">
      <c r="B736" s="20"/>
      <c r="F736" s="69"/>
      <c r="G736" s="69"/>
      <c r="H736" s="21"/>
      <c r="O736" s="32"/>
    </row>
    <row r="737" spans="2:15" ht="13.2">
      <c r="B737" s="20"/>
      <c r="F737" s="69"/>
      <c r="G737" s="69"/>
      <c r="H737" s="21"/>
      <c r="O737" s="32"/>
    </row>
    <row r="738" spans="2:15" ht="13.2">
      <c r="B738" s="20"/>
      <c r="F738" s="69"/>
      <c r="G738" s="69"/>
      <c r="H738" s="21"/>
      <c r="O738" s="32"/>
    </row>
    <row r="739" spans="2:15" ht="13.2">
      <c r="B739" s="20"/>
      <c r="F739" s="69"/>
      <c r="G739" s="69"/>
      <c r="H739" s="21"/>
      <c r="O739" s="32"/>
    </row>
    <row r="740" spans="2:15" ht="13.2">
      <c r="B740" s="20"/>
      <c r="F740" s="69"/>
      <c r="G740" s="69"/>
      <c r="H740" s="21"/>
      <c r="O740" s="32"/>
    </row>
    <row r="741" spans="2:15" ht="13.2">
      <c r="B741" s="20"/>
      <c r="F741" s="69"/>
      <c r="G741" s="69"/>
      <c r="H741" s="21"/>
      <c r="O741" s="32"/>
    </row>
    <row r="742" spans="2:15" ht="13.2">
      <c r="B742" s="20"/>
      <c r="F742" s="69"/>
      <c r="G742" s="69"/>
      <c r="H742" s="21"/>
      <c r="O742" s="32"/>
    </row>
    <row r="743" spans="2:15" ht="13.2">
      <c r="B743" s="20"/>
      <c r="F743" s="69"/>
      <c r="G743" s="69"/>
      <c r="H743" s="21"/>
      <c r="O743" s="32"/>
    </row>
    <row r="744" spans="2:15" ht="13.2">
      <c r="B744" s="20"/>
      <c r="F744" s="69"/>
      <c r="G744" s="69"/>
      <c r="H744" s="21"/>
      <c r="O744" s="32"/>
    </row>
    <row r="745" spans="2:15" ht="13.2">
      <c r="B745" s="20"/>
      <c r="F745" s="69"/>
      <c r="G745" s="69"/>
      <c r="H745" s="21"/>
      <c r="O745" s="32"/>
    </row>
    <row r="746" spans="2:15" ht="13.2">
      <c r="B746" s="20"/>
      <c r="F746" s="69"/>
      <c r="G746" s="69"/>
      <c r="H746" s="21"/>
      <c r="O746" s="32"/>
    </row>
    <row r="747" spans="2:15" ht="13.2">
      <c r="B747" s="20"/>
      <c r="F747" s="69"/>
      <c r="G747" s="69"/>
      <c r="H747" s="21"/>
      <c r="O747" s="32"/>
    </row>
    <row r="748" spans="2:15" ht="13.2">
      <c r="B748" s="20"/>
      <c r="F748" s="69"/>
      <c r="G748" s="69"/>
      <c r="H748" s="21"/>
      <c r="O748" s="32"/>
    </row>
    <row r="749" spans="2:15" ht="13.2">
      <c r="B749" s="20"/>
      <c r="F749" s="69"/>
      <c r="G749" s="69"/>
      <c r="H749" s="21"/>
      <c r="O749" s="32"/>
    </row>
    <row r="750" spans="2:15" ht="13.2">
      <c r="B750" s="20"/>
      <c r="F750" s="69"/>
      <c r="G750" s="69"/>
      <c r="H750" s="21"/>
      <c r="O750" s="32"/>
    </row>
    <row r="751" spans="2:15" ht="13.2">
      <c r="B751" s="20"/>
      <c r="F751" s="69"/>
      <c r="G751" s="69"/>
      <c r="H751" s="21"/>
      <c r="O751" s="32"/>
    </row>
    <row r="752" spans="2:15" ht="13.2">
      <c r="B752" s="20"/>
      <c r="F752" s="69"/>
      <c r="G752" s="69"/>
      <c r="H752" s="21"/>
      <c r="O752" s="32"/>
    </row>
    <row r="753" spans="2:15" ht="13.2">
      <c r="B753" s="20"/>
      <c r="F753" s="69"/>
      <c r="G753" s="69"/>
      <c r="H753" s="21"/>
      <c r="O753" s="32"/>
    </row>
    <row r="754" spans="2:15" ht="13.2">
      <c r="B754" s="20"/>
      <c r="F754" s="69"/>
      <c r="G754" s="69"/>
      <c r="H754" s="21"/>
      <c r="O754" s="32"/>
    </row>
    <row r="755" spans="2:15" ht="13.2">
      <c r="B755" s="20"/>
      <c r="F755" s="69"/>
      <c r="G755" s="69"/>
      <c r="H755" s="21"/>
      <c r="O755" s="32"/>
    </row>
    <row r="756" spans="2:15" ht="13.2">
      <c r="B756" s="20"/>
      <c r="F756" s="69"/>
      <c r="G756" s="69"/>
      <c r="H756" s="21"/>
      <c r="O756" s="32"/>
    </row>
    <row r="757" spans="2:15" ht="13.2">
      <c r="B757" s="20"/>
      <c r="F757" s="69"/>
      <c r="G757" s="69"/>
      <c r="H757" s="21"/>
      <c r="O757" s="32"/>
    </row>
    <row r="758" spans="2:15" ht="13.2">
      <c r="B758" s="20"/>
      <c r="F758" s="69"/>
      <c r="G758" s="69"/>
      <c r="H758" s="21"/>
      <c r="O758" s="32"/>
    </row>
    <row r="759" spans="2:15" ht="13.2">
      <c r="B759" s="20"/>
      <c r="F759" s="69"/>
      <c r="G759" s="69"/>
      <c r="H759" s="21"/>
      <c r="O759" s="32"/>
    </row>
    <row r="760" spans="2:15" ht="13.2">
      <c r="B760" s="20"/>
      <c r="F760" s="69"/>
      <c r="G760" s="69"/>
      <c r="H760" s="21"/>
      <c r="O760" s="32"/>
    </row>
    <row r="761" spans="2:15" ht="13.2">
      <c r="B761" s="20"/>
      <c r="F761" s="69"/>
      <c r="G761" s="69"/>
      <c r="H761" s="21"/>
      <c r="O761" s="32"/>
    </row>
    <row r="762" spans="2:15" ht="13.2">
      <c r="B762" s="20"/>
      <c r="F762" s="69"/>
      <c r="G762" s="69"/>
      <c r="H762" s="21"/>
      <c r="O762" s="32"/>
    </row>
    <row r="763" spans="2:15" ht="13.2">
      <c r="B763" s="20"/>
      <c r="F763" s="69"/>
      <c r="G763" s="69"/>
      <c r="H763" s="21"/>
      <c r="O763" s="32"/>
    </row>
    <row r="764" spans="2:15" ht="13.2">
      <c r="B764" s="20"/>
      <c r="F764" s="69"/>
      <c r="G764" s="69"/>
      <c r="H764" s="21"/>
      <c r="O764" s="32"/>
    </row>
    <row r="765" spans="2:15" ht="13.2">
      <c r="B765" s="20"/>
      <c r="F765" s="69"/>
      <c r="G765" s="69"/>
      <c r="H765" s="21"/>
      <c r="O765" s="32"/>
    </row>
    <row r="766" spans="2:15" ht="13.2">
      <c r="B766" s="20"/>
      <c r="F766" s="69"/>
      <c r="G766" s="69"/>
      <c r="H766" s="21"/>
      <c r="O766" s="32"/>
    </row>
    <row r="767" spans="2:15" ht="13.2">
      <c r="B767" s="20"/>
      <c r="F767" s="69"/>
      <c r="G767" s="69"/>
      <c r="H767" s="21"/>
      <c r="O767" s="32"/>
    </row>
    <row r="768" spans="2:15" ht="13.2">
      <c r="B768" s="20"/>
      <c r="F768" s="69"/>
      <c r="G768" s="69"/>
      <c r="H768" s="21"/>
      <c r="O768" s="32"/>
    </row>
    <row r="769" spans="2:15" ht="13.2">
      <c r="B769" s="20"/>
      <c r="F769" s="69"/>
      <c r="G769" s="69"/>
      <c r="H769" s="21"/>
      <c r="O769" s="32"/>
    </row>
    <row r="770" spans="2:15" ht="13.2">
      <c r="B770" s="20"/>
      <c r="F770" s="69"/>
      <c r="G770" s="69"/>
      <c r="H770" s="21"/>
      <c r="O770" s="32"/>
    </row>
    <row r="771" spans="2:15" ht="13.2">
      <c r="B771" s="20"/>
      <c r="F771" s="69"/>
      <c r="G771" s="69"/>
      <c r="H771" s="21"/>
      <c r="O771" s="32"/>
    </row>
    <row r="772" spans="2:15" ht="13.2">
      <c r="B772" s="20"/>
      <c r="F772" s="69"/>
      <c r="G772" s="69"/>
      <c r="H772" s="21"/>
      <c r="O772" s="32"/>
    </row>
    <row r="773" spans="2:15" ht="13.2">
      <c r="B773" s="20"/>
      <c r="F773" s="69"/>
      <c r="G773" s="69"/>
      <c r="H773" s="21"/>
      <c r="O773" s="32"/>
    </row>
    <row r="774" spans="2:15" ht="13.2">
      <c r="B774" s="20"/>
      <c r="F774" s="69"/>
      <c r="G774" s="69"/>
      <c r="H774" s="21"/>
      <c r="O774" s="32"/>
    </row>
    <row r="775" spans="2:15" ht="13.2">
      <c r="B775" s="20"/>
      <c r="F775" s="69"/>
      <c r="G775" s="69"/>
      <c r="H775" s="21"/>
      <c r="O775" s="32"/>
    </row>
    <row r="776" spans="2:15" ht="13.2">
      <c r="B776" s="20"/>
      <c r="F776" s="69"/>
      <c r="G776" s="69"/>
      <c r="H776" s="21"/>
      <c r="O776" s="32"/>
    </row>
    <row r="777" spans="2:15" ht="13.2">
      <c r="B777" s="20"/>
      <c r="F777" s="69"/>
      <c r="G777" s="69"/>
      <c r="H777" s="21"/>
      <c r="O777" s="32"/>
    </row>
    <row r="778" spans="2:15" ht="13.2">
      <c r="B778" s="20"/>
      <c r="F778" s="69"/>
      <c r="G778" s="69"/>
      <c r="H778" s="21"/>
      <c r="O778" s="32"/>
    </row>
    <row r="779" spans="2:15" ht="13.2">
      <c r="B779" s="20"/>
      <c r="F779" s="69"/>
      <c r="G779" s="69"/>
      <c r="H779" s="21"/>
      <c r="O779" s="32"/>
    </row>
    <row r="780" spans="2:15" ht="13.2">
      <c r="B780" s="20"/>
      <c r="F780" s="69"/>
      <c r="G780" s="69"/>
      <c r="H780" s="21"/>
      <c r="O780" s="32"/>
    </row>
    <row r="781" spans="2:15" ht="13.2">
      <c r="B781" s="20"/>
      <c r="F781" s="69"/>
      <c r="G781" s="69"/>
      <c r="H781" s="21"/>
      <c r="O781" s="32"/>
    </row>
    <row r="782" spans="2:15" ht="13.2">
      <c r="B782" s="20"/>
      <c r="F782" s="69"/>
      <c r="G782" s="69"/>
      <c r="H782" s="21"/>
      <c r="O782" s="32"/>
    </row>
    <row r="783" spans="2:15" ht="13.2">
      <c r="B783" s="20"/>
      <c r="F783" s="69"/>
      <c r="G783" s="69"/>
      <c r="H783" s="21"/>
      <c r="O783" s="32"/>
    </row>
    <row r="784" spans="2:15" ht="13.2">
      <c r="B784" s="20"/>
      <c r="F784" s="69"/>
      <c r="G784" s="69"/>
      <c r="H784" s="21"/>
      <c r="O784" s="32"/>
    </row>
    <row r="785" spans="2:15" ht="13.2">
      <c r="B785" s="20"/>
      <c r="F785" s="69"/>
      <c r="G785" s="69"/>
      <c r="H785" s="21"/>
      <c r="O785" s="32"/>
    </row>
    <row r="786" spans="2:15" ht="13.2">
      <c r="B786" s="20"/>
      <c r="F786" s="69"/>
      <c r="G786" s="69"/>
      <c r="H786" s="21"/>
      <c r="O786" s="32"/>
    </row>
    <row r="787" spans="2:15" ht="13.2">
      <c r="B787" s="20"/>
      <c r="F787" s="69"/>
      <c r="G787" s="69"/>
      <c r="H787" s="21"/>
      <c r="O787" s="32"/>
    </row>
    <row r="788" spans="2:15" ht="13.2">
      <c r="B788" s="20"/>
      <c r="F788" s="69"/>
      <c r="G788" s="69"/>
      <c r="H788" s="21"/>
      <c r="O788" s="32"/>
    </row>
    <row r="789" spans="2:15" ht="13.2">
      <c r="B789" s="20"/>
      <c r="F789" s="69"/>
      <c r="G789" s="69"/>
      <c r="H789" s="21"/>
      <c r="O789" s="32"/>
    </row>
    <row r="790" spans="2:15" ht="13.2">
      <c r="B790" s="20"/>
      <c r="F790" s="69"/>
      <c r="G790" s="69"/>
      <c r="H790" s="21"/>
      <c r="O790" s="32"/>
    </row>
    <row r="791" spans="2:15" ht="13.2">
      <c r="B791" s="20"/>
      <c r="F791" s="69"/>
      <c r="G791" s="69"/>
      <c r="H791" s="21"/>
      <c r="O791" s="32"/>
    </row>
    <row r="792" spans="2:15" ht="13.2">
      <c r="B792" s="20"/>
      <c r="F792" s="69"/>
      <c r="G792" s="69"/>
      <c r="H792" s="21"/>
      <c r="O792" s="32"/>
    </row>
    <row r="793" spans="2:15" ht="13.2">
      <c r="B793" s="20"/>
      <c r="F793" s="69"/>
      <c r="G793" s="69"/>
      <c r="H793" s="21"/>
      <c r="O793" s="32"/>
    </row>
    <row r="794" spans="2:15" ht="13.2">
      <c r="B794" s="20"/>
      <c r="F794" s="69"/>
      <c r="G794" s="69"/>
      <c r="H794" s="21"/>
      <c r="O794" s="32"/>
    </row>
    <row r="795" spans="2:15" ht="13.2">
      <c r="B795" s="20"/>
      <c r="F795" s="69"/>
      <c r="G795" s="69"/>
      <c r="H795" s="21"/>
      <c r="O795" s="32"/>
    </row>
    <row r="796" spans="2:15" ht="13.2">
      <c r="B796" s="20"/>
      <c r="F796" s="69"/>
      <c r="G796" s="69"/>
      <c r="H796" s="21"/>
      <c r="O796" s="32"/>
    </row>
    <row r="797" spans="2:15" ht="13.2">
      <c r="B797" s="20"/>
      <c r="F797" s="69"/>
      <c r="G797" s="69"/>
      <c r="H797" s="21"/>
      <c r="O797" s="32"/>
    </row>
    <row r="798" spans="2:15" ht="13.2">
      <c r="B798" s="20"/>
      <c r="F798" s="69"/>
      <c r="G798" s="69"/>
      <c r="H798" s="21"/>
      <c r="O798" s="32"/>
    </row>
    <row r="799" spans="2:15" ht="13.2">
      <c r="B799" s="20"/>
      <c r="F799" s="69"/>
      <c r="G799" s="69"/>
      <c r="H799" s="21"/>
      <c r="O799" s="32"/>
    </row>
    <row r="800" spans="2:15" ht="13.2">
      <c r="B800" s="20"/>
      <c r="F800" s="69"/>
      <c r="G800" s="69"/>
      <c r="H800" s="21"/>
      <c r="O800" s="32"/>
    </row>
    <row r="801" spans="2:15" ht="13.2">
      <c r="B801" s="20"/>
      <c r="F801" s="69"/>
      <c r="G801" s="69"/>
      <c r="H801" s="21"/>
      <c r="O801" s="32"/>
    </row>
    <row r="802" spans="2:15" ht="13.2">
      <c r="B802" s="20"/>
      <c r="F802" s="69"/>
      <c r="G802" s="69"/>
      <c r="H802" s="21"/>
      <c r="O802" s="32"/>
    </row>
    <row r="803" spans="2:15" ht="13.2">
      <c r="B803" s="20"/>
      <c r="F803" s="69"/>
      <c r="G803" s="69"/>
      <c r="H803" s="21"/>
      <c r="O803" s="32"/>
    </row>
    <row r="804" spans="2:15" ht="13.2">
      <c r="B804" s="20"/>
      <c r="F804" s="69"/>
      <c r="G804" s="69"/>
      <c r="H804" s="21"/>
      <c r="O804" s="32"/>
    </row>
    <row r="805" spans="2:15" ht="13.2">
      <c r="B805" s="20"/>
      <c r="F805" s="69"/>
      <c r="G805" s="69"/>
      <c r="H805" s="21"/>
      <c r="O805" s="32"/>
    </row>
    <row r="806" spans="2:15" ht="13.2">
      <c r="B806" s="20"/>
      <c r="F806" s="69"/>
      <c r="G806" s="69"/>
      <c r="H806" s="21"/>
      <c r="O806" s="32"/>
    </row>
    <row r="807" spans="2:15" ht="13.2">
      <c r="B807" s="20"/>
      <c r="F807" s="69"/>
      <c r="G807" s="69"/>
      <c r="H807" s="21"/>
      <c r="O807" s="32"/>
    </row>
    <row r="808" spans="2:15" ht="13.2">
      <c r="B808" s="20"/>
      <c r="F808" s="69"/>
      <c r="G808" s="69"/>
      <c r="H808" s="21"/>
      <c r="O808" s="32"/>
    </row>
    <row r="809" spans="2:15" ht="13.2">
      <c r="B809" s="20"/>
      <c r="F809" s="69"/>
      <c r="G809" s="69"/>
      <c r="H809" s="21"/>
      <c r="O809" s="32"/>
    </row>
    <row r="810" spans="2:15" ht="13.2">
      <c r="B810" s="20"/>
      <c r="F810" s="69"/>
      <c r="G810" s="69"/>
      <c r="H810" s="21"/>
      <c r="O810" s="32"/>
    </row>
    <row r="811" spans="2:15" ht="13.2">
      <c r="B811" s="20"/>
      <c r="F811" s="69"/>
      <c r="G811" s="69"/>
      <c r="H811" s="21"/>
      <c r="O811" s="32"/>
    </row>
    <row r="812" spans="2:15" ht="13.2">
      <c r="B812" s="20"/>
      <c r="F812" s="69"/>
      <c r="G812" s="69"/>
      <c r="H812" s="21"/>
      <c r="O812" s="32"/>
    </row>
    <row r="813" spans="2:15" ht="13.2">
      <c r="B813" s="20"/>
      <c r="F813" s="69"/>
      <c r="G813" s="69"/>
      <c r="H813" s="21"/>
      <c r="O813" s="32"/>
    </row>
    <row r="814" spans="2:15" ht="13.2">
      <c r="B814" s="20"/>
      <c r="F814" s="69"/>
      <c r="G814" s="69"/>
      <c r="H814" s="21"/>
      <c r="O814" s="32"/>
    </row>
    <row r="815" spans="2:15" ht="13.2">
      <c r="B815" s="20"/>
      <c r="F815" s="69"/>
      <c r="G815" s="69"/>
      <c r="H815" s="21"/>
      <c r="O815" s="32"/>
    </row>
    <row r="816" spans="2:15" ht="13.2">
      <c r="B816" s="20"/>
      <c r="F816" s="69"/>
      <c r="G816" s="69"/>
      <c r="H816" s="21"/>
      <c r="O816" s="32"/>
    </row>
    <row r="817" spans="2:15" ht="13.2">
      <c r="B817" s="20"/>
      <c r="F817" s="69"/>
      <c r="G817" s="69"/>
      <c r="H817" s="21"/>
      <c r="O817" s="32"/>
    </row>
    <row r="818" spans="2:15" ht="13.2">
      <c r="B818" s="20"/>
      <c r="F818" s="69"/>
      <c r="G818" s="69"/>
      <c r="H818" s="21"/>
      <c r="O818" s="32"/>
    </row>
    <row r="819" spans="2:15" ht="13.2">
      <c r="B819" s="20"/>
      <c r="F819" s="69"/>
      <c r="G819" s="69"/>
      <c r="H819" s="21"/>
      <c r="O819" s="32"/>
    </row>
    <row r="820" spans="2:15" ht="13.2">
      <c r="B820" s="20"/>
      <c r="F820" s="69"/>
      <c r="G820" s="69"/>
      <c r="H820" s="21"/>
      <c r="O820" s="32"/>
    </row>
    <row r="821" spans="2:15" ht="13.2">
      <c r="B821" s="20"/>
      <c r="F821" s="69"/>
      <c r="G821" s="69"/>
      <c r="H821" s="21"/>
      <c r="O821" s="32"/>
    </row>
    <row r="822" spans="2:15" ht="13.2">
      <c r="B822" s="20"/>
      <c r="F822" s="69"/>
      <c r="G822" s="69"/>
      <c r="H822" s="21"/>
      <c r="O822" s="32"/>
    </row>
    <row r="823" spans="2:15" ht="13.2">
      <c r="B823" s="20"/>
      <c r="F823" s="69"/>
      <c r="G823" s="69"/>
      <c r="H823" s="21"/>
      <c r="O823" s="32"/>
    </row>
    <row r="824" spans="2:15" ht="13.2">
      <c r="B824" s="20"/>
      <c r="F824" s="69"/>
      <c r="G824" s="69"/>
      <c r="H824" s="21"/>
      <c r="O824" s="32"/>
    </row>
    <row r="825" spans="2:15" ht="13.2">
      <c r="B825" s="20"/>
      <c r="F825" s="69"/>
      <c r="G825" s="69"/>
      <c r="H825" s="21"/>
      <c r="O825" s="32"/>
    </row>
    <row r="826" spans="2:15" ht="13.2">
      <c r="B826" s="20"/>
      <c r="F826" s="69"/>
      <c r="G826" s="69"/>
      <c r="H826" s="21"/>
      <c r="O826" s="32"/>
    </row>
    <row r="827" spans="2:15" ht="13.2">
      <c r="B827" s="20"/>
      <c r="F827" s="69"/>
      <c r="G827" s="69"/>
      <c r="H827" s="21"/>
      <c r="O827" s="32"/>
    </row>
    <row r="828" spans="2:15" ht="13.2">
      <c r="B828" s="20"/>
      <c r="F828" s="69"/>
      <c r="G828" s="69"/>
      <c r="H828" s="21"/>
      <c r="O828" s="32"/>
    </row>
    <row r="829" spans="2:15" ht="13.2">
      <c r="B829" s="20"/>
      <c r="F829" s="69"/>
      <c r="G829" s="69"/>
      <c r="H829" s="21"/>
      <c r="O829" s="32"/>
    </row>
    <row r="830" spans="2:15" ht="13.2">
      <c r="B830" s="20"/>
      <c r="F830" s="69"/>
      <c r="G830" s="69"/>
      <c r="H830" s="21"/>
      <c r="O830" s="32"/>
    </row>
    <row r="831" spans="2:15" ht="13.2">
      <c r="B831" s="20"/>
      <c r="F831" s="69"/>
      <c r="G831" s="69"/>
      <c r="H831" s="21"/>
      <c r="O831" s="32"/>
    </row>
    <row r="832" spans="2:15" ht="13.2">
      <c r="B832" s="20"/>
      <c r="F832" s="69"/>
      <c r="G832" s="69"/>
      <c r="H832" s="21"/>
      <c r="O832" s="32"/>
    </row>
    <row r="833" spans="2:15" ht="13.2">
      <c r="B833" s="20"/>
      <c r="F833" s="69"/>
      <c r="G833" s="69"/>
      <c r="H833" s="21"/>
      <c r="O833" s="32"/>
    </row>
    <row r="834" spans="2:15" ht="13.2">
      <c r="B834" s="20"/>
      <c r="F834" s="69"/>
      <c r="G834" s="69"/>
      <c r="H834" s="21"/>
      <c r="O834" s="32"/>
    </row>
    <row r="835" spans="2:15" ht="13.2">
      <c r="B835" s="20"/>
      <c r="F835" s="69"/>
      <c r="G835" s="69"/>
      <c r="H835" s="21"/>
      <c r="O835" s="32"/>
    </row>
    <row r="836" spans="2:15" ht="13.2">
      <c r="B836" s="20"/>
      <c r="F836" s="69"/>
      <c r="G836" s="69"/>
      <c r="H836" s="21"/>
      <c r="O836" s="32"/>
    </row>
    <row r="837" spans="2:15" ht="13.2">
      <c r="B837" s="20"/>
      <c r="F837" s="69"/>
      <c r="G837" s="69"/>
      <c r="H837" s="21"/>
      <c r="O837" s="32"/>
    </row>
    <row r="838" spans="2:15" ht="13.2">
      <c r="B838" s="20"/>
      <c r="F838" s="69"/>
      <c r="G838" s="69"/>
      <c r="H838" s="21"/>
      <c r="O838" s="32"/>
    </row>
    <row r="839" spans="2:15" ht="13.2">
      <c r="B839" s="20"/>
      <c r="F839" s="69"/>
      <c r="G839" s="69"/>
      <c r="H839" s="21"/>
      <c r="O839" s="32"/>
    </row>
    <row r="840" spans="2:15" ht="13.2">
      <c r="B840" s="20"/>
      <c r="F840" s="69"/>
      <c r="G840" s="69"/>
      <c r="H840" s="21"/>
      <c r="O840" s="32"/>
    </row>
    <row r="841" spans="2:15" ht="13.2">
      <c r="B841" s="20"/>
      <c r="F841" s="69"/>
      <c r="G841" s="69"/>
      <c r="H841" s="21"/>
      <c r="O841" s="32"/>
    </row>
    <row r="842" spans="2:15" ht="13.2">
      <c r="B842" s="20"/>
      <c r="F842" s="69"/>
      <c r="G842" s="69"/>
      <c r="H842" s="21"/>
      <c r="O842" s="32"/>
    </row>
    <row r="843" spans="2:15" ht="13.2">
      <c r="B843" s="20"/>
      <c r="F843" s="69"/>
      <c r="G843" s="69"/>
      <c r="H843" s="21"/>
      <c r="O843" s="32"/>
    </row>
    <row r="844" spans="2:15" ht="13.2">
      <c r="B844" s="20"/>
      <c r="F844" s="69"/>
      <c r="G844" s="69"/>
      <c r="H844" s="21"/>
      <c r="O844" s="32"/>
    </row>
    <row r="845" spans="2:15" ht="13.2">
      <c r="B845" s="20"/>
      <c r="F845" s="69"/>
      <c r="G845" s="69"/>
      <c r="H845" s="21"/>
      <c r="O845" s="32"/>
    </row>
    <row r="846" spans="2:15" ht="13.2">
      <c r="B846" s="20"/>
      <c r="F846" s="69"/>
      <c r="G846" s="69"/>
      <c r="H846" s="21"/>
      <c r="O846" s="32"/>
    </row>
    <row r="847" spans="2:15" ht="13.2">
      <c r="B847" s="20"/>
      <c r="F847" s="69"/>
      <c r="G847" s="69"/>
      <c r="H847" s="21"/>
      <c r="O847" s="32"/>
    </row>
    <row r="848" spans="2:15" ht="13.2">
      <c r="B848" s="20"/>
      <c r="F848" s="69"/>
      <c r="G848" s="69"/>
      <c r="H848" s="21"/>
      <c r="O848" s="32"/>
    </row>
    <row r="849" spans="2:15" ht="13.2">
      <c r="B849" s="20"/>
      <c r="F849" s="69"/>
      <c r="G849" s="69"/>
      <c r="H849" s="21"/>
      <c r="O849" s="32"/>
    </row>
    <row r="850" spans="2:15" ht="13.2">
      <c r="B850" s="20"/>
      <c r="F850" s="69"/>
      <c r="G850" s="69"/>
      <c r="H850" s="21"/>
      <c r="O850" s="32"/>
    </row>
    <row r="851" spans="2:15" ht="13.2">
      <c r="B851" s="20"/>
      <c r="F851" s="69"/>
      <c r="G851" s="69"/>
      <c r="H851" s="21"/>
      <c r="O851" s="32"/>
    </row>
    <row r="852" spans="2:15" ht="13.2">
      <c r="B852" s="20"/>
      <c r="F852" s="69"/>
      <c r="G852" s="69"/>
      <c r="H852" s="21"/>
      <c r="O852" s="32"/>
    </row>
    <row r="853" spans="2:15" ht="13.2">
      <c r="B853" s="20"/>
      <c r="F853" s="69"/>
      <c r="G853" s="69"/>
      <c r="H853" s="21"/>
      <c r="O853" s="32"/>
    </row>
    <row r="854" spans="2:15" ht="13.2">
      <c r="B854" s="20"/>
      <c r="F854" s="69"/>
      <c r="G854" s="69"/>
      <c r="H854" s="21"/>
      <c r="O854" s="32"/>
    </row>
    <row r="855" spans="2:15" ht="13.2">
      <c r="B855" s="20"/>
      <c r="F855" s="69"/>
      <c r="G855" s="69"/>
      <c r="H855" s="21"/>
      <c r="O855" s="32"/>
    </row>
    <row r="856" spans="2:15" ht="13.2">
      <c r="B856" s="20"/>
      <c r="F856" s="69"/>
      <c r="G856" s="69"/>
      <c r="H856" s="21"/>
      <c r="O856" s="32"/>
    </row>
    <row r="857" spans="2:15" ht="13.2">
      <c r="B857" s="20"/>
      <c r="F857" s="69"/>
      <c r="G857" s="69"/>
      <c r="H857" s="21"/>
      <c r="O857" s="32"/>
    </row>
    <row r="858" spans="2:15" ht="13.2">
      <c r="B858" s="20"/>
      <c r="F858" s="69"/>
      <c r="G858" s="69"/>
      <c r="H858" s="21"/>
      <c r="O858" s="32"/>
    </row>
    <row r="859" spans="2:15" ht="13.2">
      <c r="B859" s="20"/>
      <c r="F859" s="69"/>
      <c r="G859" s="69"/>
      <c r="H859" s="21"/>
      <c r="O859" s="32"/>
    </row>
    <row r="860" spans="2:15" ht="13.2">
      <c r="B860" s="20"/>
      <c r="F860" s="69"/>
      <c r="G860" s="69"/>
      <c r="H860" s="21"/>
      <c r="O860" s="32"/>
    </row>
    <row r="861" spans="2:15" ht="13.2">
      <c r="B861" s="20"/>
      <c r="F861" s="69"/>
      <c r="G861" s="69"/>
      <c r="H861" s="21"/>
      <c r="O861" s="32"/>
    </row>
    <row r="862" spans="2:15" ht="13.2">
      <c r="B862" s="20"/>
      <c r="F862" s="69"/>
      <c r="G862" s="69"/>
      <c r="H862" s="21"/>
      <c r="O862" s="32"/>
    </row>
    <row r="863" spans="2:15" ht="13.2">
      <c r="B863" s="20"/>
      <c r="F863" s="69"/>
      <c r="G863" s="69"/>
      <c r="H863" s="21"/>
      <c r="O863" s="32"/>
    </row>
    <row r="864" spans="2:15" ht="13.2">
      <c r="B864" s="20"/>
      <c r="F864" s="69"/>
      <c r="G864" s="69"/>
      <c r="H864" s="21"/>
      <c r="O864" s="32"/>
    </row>
    <row r="865" spans="2:15" ht="13.2">
      <c r="B865" s="20"/>
      <c r="F865" s="69"/>
      <c r="G865" s="69"/>
      <c r="H865" s="21"/>
      <c r="O865" s="32"/>
    </row>
    <row r="866" spans="2:15" ht="13.2">
      <c r="B866" s="20"/>
      <c r="F866" s="69"/>
      <c r="G866" s="69"/>
      <c r="H866" s="21"/>
      <c r="O866" s="32"/>
    </row>
    <row r="867" spans="2:15" ht="13.2">
      <c r="B867" s="20"/>
      <c r="F867" s="69"/>
      <c r="G867" s="69"/>
      <c r="H867" s="21"/>
      <c r="O867" s="32"/>
    </row>
    <row r="868" spans="2:15" ht="13.2">
      <c r="B868" s="20"/>
      <c r="F868" s="69"/>
      <c r="G868" s="69"/>
      <c r="H868" s="21"/>
      <c r="O868" s="32"/>
    </row>
    <row r="869" spans="2:15" ht="13.2">
      <c r="B869" s="20"/>
      <c r="F869" s="69"/>
      <c r="G869" s="69"/>
      <c r="H869" s="21"/>
      <c r="O869" s="32"/>
    </row>
    <row r="870" spans="2:15" ht="13.2">
      <c r="B870" s="20"/>
      <c r="F870" s="69"/>
      <c r="G870" s="69"/>
      <c r="H870" s="21"/>
      <c r="O870" s="32"/>
    </row>
    <row r="871" spans="2:15" ht="13.2">
      <c r="B871" s="20"/>
      <c r="F871" s="69"/>
      <c r="G871" s="69"/>
      <c r="H871" s="21"/>
      <c r="O871" s="32"/>
    </row>
    <row r="872" spans="2:15" ht="13.2">
      <c r="B872" s="20"/>
      <c r="F872" s="69"/>
      <c r="G872" s="69"/>
      <c r="H872" s="21"/>
      <c r="O872" s="32"/>
    </row>
    <row r="873" spans="2:15" ht="13.2">
      <c r="B873" s="20"/>
      <c r="F873" s="69"/>
      <c r="G873" s="69"/>
      <c r="H873" s="21"/>
      <c r="O873" s="32"/>
    </row>
    <row r="874" spans="2:15" ht="13.2">
      <c r="B874" s="20"/>
      <c r="F874" s="69"/>
      <c r="G874" s="69"/>
      <c r="H874" s="21"/>
      <c r="O874" s="32"/>
    </row>
    <row r="875" spans="2:15" ht="13.2">
      <c r="B875" s="20"/>
      <c r="F875" s="69"/>
      <c r="G875" s="69"/>
      <c r="H875" s="21"/>
      <c r="O875" s="32"/>
    </row>
    <row r="876" spans="2:15" ht="13.2">
      <c r="B876" s="20"/>
      <c r="F876" s="69"/>
      <c r="G876" s="69"/>
      <c r="H876" s="21"/>
      <c r="O876" s="32"/>
    </row>
    <row r="877" spans="2:15" ht="13.2">
      <c r="B877" s="20"/>
      <c r="F877" s="69"/>
      <c r="G877" s="69"/>
      <c r="H877" s="21"/>
      <c r="O877" s="32"/>
    </row>
    <row r="878" spans="2:15" ht="13.2">
      <c r="B878" s="20"/>
      <c r="F878" s="69"/>
      <c r="G878" s="69"/>
      <c r="H878" s="21"/>
      <c r="O878" s="32"/>
    </row>
    <row r="879" spans="2:15" ht="13.2">
      <c r="B879" s="20"/>
      <c r="F879" s="69"/>
      <c r="G879" s="69"/>
      <c r="H879" s="21"/>
      <c r="O879" s="32"/>
    </row>
    <row r="880" spans="2:15" ht="13.2">
      <c r="B880" s="20"/>
      <c r="F880" s="69"/>
      <c r="G880" s="69"/>
      <c r="H880" s="21"/>
      <c r="O880" s="32"/>
    </row>
    <row r="881" spans="2:15" ht="13.2">
      <c r="B881" s="20"/>
      <c r="F881" s="69"/>
      <c r="G881" s="69"/>
      <c r="H881" s="21"/>
      <c r="O881" s="32"/>
    </row>
    <row r="882" spans="2:15" ht="13.2">
      <c r="B882" s="20"/>
      <c r="F882" s="69"/>
      <c r="G882" s="69"/>
      <c r="H882" s="21"/>
      <c r="O882" s="32"/>
    </row>
    <row r="883" spans="2:15" ht="13.2">
      <c r="B883" s="20"/>
      <c r="F883" s="69"/>
      <c r="G883" s="69"/>
      <c r="H883" s="21"/>
      <c r="O883" s="32"/>
    </row>
    <row r="884" spans="2:15" ht="13.2">
      <c r="B884" s="20"/>
      <c r="F884" s="69"/>
      <c r="G884" s="69"/>
      <c r="H884" s="21"/>
      <c r="O884" s="32"/>
    </row>
    <row r="885" spans="2:15" ht="13.2">
      <c r="B885" s="20"/>
      <c r="F885" s="69"/>
      <c r="G885" s="69"/>
      <c r="H885" s="21"/>
      <c r="O885" s="32"/>
    </row>
    <row r="886" spans="2:15" ht="13.2">
      <c r="B886" s="20"/>
      <c r="F886" s="69"/>
      <c r="G886" s="69"/>
      <c r="H886" s="21"/>
      <c r="O886" s="32"/>
    </row>
    <row r="887" spans="2:15" ht="13.2">
      <c r="B887" s="20"/>
      <c r="F887" s="69"/>
      <c r="G887" s="69"/>
      <c r="H887" s="21"/>
      <c r="O887" s="32"/>
    </row>
    <row r="888" spans="2:15" ht="13.2">
      <c r="B888" s="20"/>
      <c r="F888" s="69"/>
      <c r="G888" s="69"/>
      <c r="H888" s="21"/>
      <c r="O888" s="32"/>
    </row>
    <row r="889" spans="2:15" ht="13.2">
      <c r="B889" s="20"/>
      <c r="F889" s="69"/>
      <c r="G889" s="69"/>
      <c r="H889" s="21"/>
      <c r="O889" s="32"/>
    </row>
    <row r="890" spans="2:15" ht="13.2">
      <c r="B890" s="20"/>
      <c r="F890" s="69"/>
      <c r="G890" s="69"/>
      <c r="H890" s="21"/>
      <c r="O890" s="32"/>
    </row>
    <row r="891" spans="2:15" ht="13.2">
      <c r="B891" s="20"/>
      <c r="F891" s="69"/>
      <c r="G891" s="69"/>
      <c r="H891" s="21"/>
      <c r="O891" s="32"/>
    </row>
    <row r="892" spans="2:15" ht="13.2">
      <c r="B892" s="20"/>
      <c r="F892" s="69"/>
      <c r="G892" s="69"/>
      <c r="H892" s="21"/>
      <c r="O892" s="32"/>
    </row>
    <row r="893" spans="2:15" ht="13.2">
      <c r="B893" s="20"/>
      <c r="F893" s="69"/>
      <c r="G893" s="69"/>
      <c r="H893" s="21"/>
      <c r="O893" s="32"/>
    </row>
    <row r="894" spans="2:15" ht="13.2">
      <c r="B894" s="20"/>
      <c r="F894" s="69"/>
      <c r="G894" s="69"/>
      <c r="H894" s="21"/>
      <c r="O894" s="32"/>
    </row>
    <row r="895" spans="2:15" ht="13.2">
      <c r="B895" s="20"/>
      <c r="F895" s="69"/>
      <c r="G895" s="69"/>
      <c r="H895" s="21"/>
      <c r="O895" s="32"/>
    </row>
    <row r="896" spans="2:15" ht="13.2">
      <c r="B896" s="20"/>
      <c r="F896" s="69"/>
      <c r="G896" s="69"/>
      <c r="H896" s="21"/>
      <c r="O896" s="32"/>
    </row>
    <row r="897" spans="2:15" ht="13.2">
      <c r="B897" s="20"/>
      <c r="F897" s="69"/>
      <c r="G897" s="69"/>
      <c r="H897" s="21"/>
      <c r="O897" s="32"/>
    </row>
    <row r="898" spans="2:15" ht="13.2">
      <c r="B898" s="20"/>
      <c r="F898" s="69"/>
      <c r="G898" s="69"/>
      <c r="H898" s="21"/>
      <c r="O898" s="32"/>
    </row>
    <row r="899" spans="2:15" ht="13.2">
      <c r="B899" s="20"/>
      <c r="F899" s="69"/>
      <c r="G899" s="69"/>
      <c r="H899" s="21"/>
      <c r="O899" s="32"/>
    </row>
    <row r="900" spans="2:15" ht="13.2">
      <c r="B900" s="20"/>
      <c r="F900" s="69"/>
      <c r="G900" s="69"/>
      <c r="H900" s="21"/>
      <c r="O900" s="32"/>
    </row>
    <row r="901" spans="2:15" ht="13.2">
      <c r="B901" s="20"/>
      <c r="F901" s="69"/>
      <c r="G901" s="69"/>
      <c r="H901" s="21"/>
      <c r="O901" s="32"/>
    </row>
    <row r="902" spans="2:15" ht="13.2">
      <c r="B902" s="20"/>
      <c r="F902" s="69"/>
      <c r="G902" s="69"/>
      <c r="H902" s="21"/>
      <c r="O902" s="32"/>
    </row>
    <row r="903" spans="2:15" ht="13.2">
      <c r="B903" s="20"/>
      <c r="F903" s="69"/>
      <c r="G903" s="69"/>
      <c r="H903" s="21"/>
      <c r="O903" s="32"/>
    </row>
    <row r="904" spans="2:15" ht="13.2">
      <c r="B904" s="20"/>
      <c r="F904" s="69"/>
      <c r="G904" s="69"/>
      <c r="H904" s="21"/>
      <c r="O904" s="32"/>
    </row>
    <row r="905" spans="2:15" ht="13.2">
      <c r="B905" s="20"/>
      <c r="F905" s="69"/>
      <c r="G905" s="69"/>
      <c r="H905" s="21"/>
      <c r="O905" s="32"/>
    </row>
    <row r="906" spans="2:15" ht="13.2">
      <c r="B906" s="20"/>
      <c r="F906" s="69"/>
      <c r="G906" s="69"/>
      <c r="H906" s="21"/>
      <c r="O906" s="32"/>
    </row>
    <row r="907" spans="2:15" ht="13.2">
      <c r="B907" s="20"/>
      <c r="F907" s="69"/>
      <c r="G907" s="69"/>
      <c r="H907" s="21"/>
      <c r="O907" s="32"/>
    </row>
    <row r="908" spans="2:15" ht="13.2">
      <c r="B908" s="20"/>
      <c r="F908" s="69"/>
      <c r="G908" s="69"/>
      <c r="H908" s="21"/>
      <c r="O908" s="32"/>
    </row>
    <row r="909" spans="2:15" ht="13.2">
      <c r="B909" s="20"/>
      <c r="F909" s="69"/>
      <c r="G909" s="69"/>
      <c r="H909" s="21"/>
      <c r="O909" s="32"/>
    </row>
    <row r="910" spans="2:15" ht="13.2">
      <c r="B910" s="20"/>
      <c r="F910" s="69"/>
      <c r="G910" s="69"/>
      <c r="H910" s="21"/>
      <c r="O910" s="32"/>
    </row>
    <row r="911" spans="2:15" ht="13.2">
      <c r="B911" s="20"/>
      <c r="F911" s="69"/>
      <c r="G911" s="69"/>
      <c r="H911" s="21"/>
      <c r="O911" s="32"/>
    </row>
    <row r="912" spans="2:15" ht="13.2">
      <c r="B912" s="20"/>
      <c r="F912" s="69"/>
      <c r="G912" s="69"/>
      <c r="H912" s="21"/>
      <c r="O912" s="32"/>
    </row>
    <row r="913" spans="2:15" ht="13.2">
      <c r="B913" s="20"/>
      <c r="F913" s="69"/>
      <c r="G913" s="69"/>
      <c r="H913" s="21"/>
      <c r="O913" s="32"/>
    </row>
    <row r="914" spans="2:15" ht="13.2">
      <c r="B914" s="20"/>
      <c r="F914" s="69"/>
      <c r="G914" s="69"/>
      <c r="H914" s="21"/>
      <c r="O914" s="32"/>
    </row>
    <row r="915" spans="2:15" ht="13.2">
      <c r="B915" s="20"/>
      <c r="F915" s="69"/>
      <c r="G915" s="69"/>
      <c r="H915" s="21"/>
      <c r="O915" s="32"/>
    </row>
    <row r="916" spans="2:15" ht="13.2">
      <c r="B916" s="20"/>
      <c r="F916" s="69"/>
      <c r="G916" s="69"/>
      <c r="H916" s="21"/>
      <c r="O916" s="32"/>
    </row>
    <row r="917" spans="2:15" ht="13.2">
      <c r="B917" s="20"/>
      <c r="F917" s="69"/>
      <c r="G917" s="69"/>
      <c r="H917" s="21"/>
      <c r="O917" s="32"/>
    </row>
    <row r="918" spans="2:15" ht="13.2">
      <c r="B918" s="20"/>
      <c r="F918" s="69"/>
      <c r="G918" s="69"/>
      <c r="H918" s="21"/>
      <c r="O918" s="32"/>
    </row>
    <row r="919" spans="2:15" ht="13.2">
      <c r="B919" s="20"/>
      <c r="F919" s="69"/>
      <c r="G919" s="69"/>
      <c r="H919" s="21"/>
      <c r="O919" s="32"/>
    </row>
    <row r="920" spans="2:15" ht="13.2">
      <c r="B920" s="20"/>
      <c r="F920" s="69"/>
      <c r="G920" s="69"/>
      <c r="H920" s="21"/>
      <c r="O920" s="32"/>
    </row>
    <row r="921" spans="2:15" ht="13.2">
      <c r="B921" s="20"/>
      <c r="F921" s="69"/>
      <c r="G921" s="69"/>
      <c r="H921" s="21"/>
      <c r="O921" s="32"/>
    </row>
    <row r="922" spans="2:15" ht="13.2">
      <c r="B922" s="20"/>
      <c r="F922" s="69"/>
      <c r="G922" s="69"/>
      <c r="H922" s="21"/>
      <c r="O922" s="32"/>
    </row>
    <row r="923" spans="2:15" ht="13.2">
      <c r="B923" s="20"/>
      <c r="F923" s="69"/>
      <c r="G923" s="69"/>
      <c r="H923" s="21"/>
      <c r="O923" s="32"/>
    </row>
    <row r="924" spans="2:15" ht="13.2">
      <c r="B924" s="20"/>
      <c r="F924" s="69"/>
      <c r="G924" s="69"/>
      <c r="H924" s="21"/>
      <c r="O924" s="32"/>
    </row>
    <row r="925" spans="2:15" ht="13.2">
      <c r="B925" s="20"/>
      <c r="F925" s="69"/>
      <c r="G925" s="69"/>
      <c r="H925" s="21"/>
      <c r="O925" s="32"/>
    </row>
    <row r="926" spans="2:15" ht="13.2">
      <c r="B926" s="20"/>
      <c r="F926" s="69"/>
      <c r="G926" s="69"/>
      <c r="H926" s="21"/>
      <c r="O926" s="32"/>
    </row>
    <row r="927" spans="2:15" ht="13.2">
      <c r="B927" s="20"/>
      <c r="F927" s="69"/>
      <c r="G927" s="69"/>
      <c r="H927" s="21"/>
      <c r="O927" s="32"/>
    </row>
    <row r="928" spans="2:15" ht="13.2">
      <c r="B928" s="20"/>
      <c r="F928" s="69"/>
      <c r="G928" s="69"/>
      <c r="H928" s="21"/>
      <c r="O928" s="32"/>
    </row>
    <row r="929" spans="2:15" ht="13.2">
      <c r="B929" s="20"/>
      <c r="F929" s="69"/>
      <c r="G929" s="69"/>
      <c r="H929" s="21"/>
      <c r="O929" s="32"/>
    </row>
    <row r="930" spans="2:15" ht="13.2">
      <c r="B930" s="20"/>
      <c r="F930" s="69"/>
      <c r="G930" s="69"/>
      <c r="H930" s="21"/>
      <c r="O930" s="32"/>
    </row>
    <row r="931" spans="2:15" ht="13.2">
      <c r="B931" s="20"/>
      <c r="F931" s="69"/>
      <c r="G931" s="69"/>
      <c r="H931" s="21"/>
      <c r="O931" s="32"/>
    </row>
    <row r="932" spans="2:15" ht="13.2">
      <c r="B932" s="20"/>
      <c r="F932" s="69"/>
      <c r="G932" s="69"/>
      <c r="H932" s="21"/>
      <c r="O932" s="32"/>
    </row>
    <row r="933" spans="2:15" ht="13.2">
      <c r="B933" s="20"/>
      <c r="F933" s="69"/>
      <c r="G933" s="69"/>
      <c r="H933" s="21"/>
      <c r="O933" s="32"/>
    </row>
    <row r="934" spans="2:15" ht="13.2">
      <c r="B934" s="20"/>
      <c r="F934" s="69"/>
      <c r="G934" s="69"/>
      <c r="H934" s="21"/>
      <c r="O934" s="32"/>
    </row>
    <row r="935" spans="2:15" ht="13.2">
      <c r="B935" s="20"/>
      <c r="F935" s="69"/>
      <c r="G935" s="69"/>
      <c r="H935" s="21"/>
      <c r="O935" s="32"/>
    </row>
    <row r="936" spans="2:15" ht="13.2">
      <c r="B936" s="20"/>
      <c r="F936" s="69"/>
      <c r="G936" s="69"/>
      <c r="H936" s="21"/>
      <c r="O936" s="32"/>
    </row>
    <row r="937" spans="2:15" ht="13.2">
      <c r="B937" s="20"/>
      <c r="F937" s="69"/>
      <c r="G937" s="69"/>
      <c r="H937" s="21"/>
      <c r="O937" s="32"/>
    </row>
    <row r="938" spans="2:15" ht="13.2">
      <c r="B938" s="20"/>
      <c r="F938" s="69"/>
      <c r="G938" s="69"/>
      <c r="H938" s="21"/>
      <c r="O938" s="32"/>
    </row>
    <row r="939" spans="2:15" ht="13.2">
      <c r="B939" s="20"/>
      <c r="F939" s="69"/>
      <c r="G939" s="69"/>
      <c r="H939" s="21"/>
      <c r="O939" s="32"/>
    </row>
    <row r="940" spans="2:15" ht="13.2">
      <c r="B940" s="20"/>
      <c r="F940" s="69"/>
      <c r="G940" s="69"/>
      <c r="H940" s="21"/>
      <c r="O940" s="32"/>
    </row>
    <row r="941" spans="2:15" ht="13.2">
      <c r="B941" s="20"/>
      <c r="F941" s="69"/>
      <c r="G941" s="69"/>
      <c r="H941" s="21"/>
      <c r="O941" s="32"/>
    </row>
    <row r="942" spans="2:15" ht="13.2">
      <c r="B942" s="20"/>
      <c r="F942" s="69"/>
      <c r="G942" s="69"/>
      <c r="H942" s="21"/>
      <c r="O942" s="32"/>
    </row>
    <row r="943" spans="2:15" ht="13.2">
      <c r="B943" s="20"/>
      <c r="F943" s="69"/>
      <c r="G943" s="69"/>
      <c r="H943" s="21"/>
      <c r="O943" s="32"/>
    </row>
    <row r="944" spans="2:15" ht="13.2">
      <c r="B944" s="20"/>
      <c r="F944" s="69"/>
      <c r="G944" s="69"/>
      <c r="H944" s="21"/>
      <c r="O944" s="32"/>
    </row>
    <row r="945" spans="2:15" ht="13.2">
      <c r="B945" s="20"/>
      <c r="F945" s="69"/>
      <c r="G945" s="69"/>
      <c r="H945" s="21"/>
      <c r="O945" s="32"/>
    </row>
    <row r="946" spans="2:15" ht="13.2">
      <c r="B946" s="20"/>
      <c r="F946" s="69"/>
      <c r="G946" s="69"/>
      <c r="H946" s="21"/>
      <c r="O946" s="32"/>
    </row>
    <row r="947" spans="2:15" ht="13.2">
      <c r="B947" s="20"/>
      <c r="F947" s="69"/>
      <c r="G947" s="69"/>
      <c r="H947" s="21"/>
      <c r="O947" s="32"/>
    </row>
    <row r="948" spans="2:15" ht="13.2">
      <c r="B948" s="20"/>
      <c r="F948" s="69"/>
      <c r="G948" s="69"/>
      <c r="H948" s="21"/>
      <c r="O948" s="32"/>
    </row>
    <row r="949" spans="2:15" ht="13.2">
      <c r="B949" s="20"/>
      <c r="F949" s="69"/>
      <c r="G949" s="69"/>
      <c r="H949" s="21"/>
      <c r="O949" s="32"/>
    </row>
    <row r="950" spans="2:15" ht="13.2">
      <c r="B950" s="20"/>
      <c r="F950" s="69"/>
      <c r="G950" s="69"/>
      <c r="H950" s="21"/>
      <c r="O950" s="32"/>
    </row>
    <row r="951" spans="2:15" ht="13.2">
      <c r="B951" s="20"/>
      <c r="F951" s="69"/>
      <c r="G951" s="69"/>
      <c r="H951" s="21"/>
      <c r="O951" s="32"/>
    </row>
    <row r="952" spans="2:15" ht="13.2">
      <c r="B952" s="20"/>
      <c r="F952" s="69"/>
      <c r="G952" s="69"/>
      <c r="H952" s="21"/>
      <c r="O952" s="32"/>
    </row>
    <row r="953" spans="2:15" ht="13.2">
      <c r="B953" s="20"/>
      <c r="F953" s="69"/>
      <c r="G953" s="69"/>
      <c r="H953" s="21"/>
      <c r="O953" s="32"/>
    </row>
    <row r="954" spans="2:15" ht="13.2">
      <c r="B954" s="20"/>
      <c r="F954" s="69"/>
      <c r="G954" s="69"/>
      <c r="H954" s="21"/>
      <c r="O954" s="32"/>
    </row>
    <row r="955" spans="2:15" ht="13.2">
      <c r="B955" s="20"/>
      <c r="F955" s="69"/>
      <c r="G955" s="69"/>
      <c r="H955" s="21"/>
      <c r="O955" s="32"/>
    </row>
    <row r="956" spans="2:15" ht="13.2">
      <c r="B956" s="20"/>
      <c r="F956" s="69"/>
      <c r="G956" s="69"/>
      <c r="H956" s="21"/>
      <c r="O956" s="32"/>
    </row>
    <row r="957" spans="2:15" ht="13.2">
      <c r="B957" s="20"/>
      <c r="F957" s="69"/>
      <c r="G957" s="69"/>
      <c r="H957" s="21"/>
      <c r="O957" s="32"/>
    </row>
    <row r="958" spans="2:15" ht="13.2">
      <c r="B958" s="20"/>
      <c r="F958" s="69"/>
      <c r="G958" s="69"/>
      <c r="H958" s="21"/>
      <c r="O958" s="32"/>
    </row>
    <row r="959" spans="2:15" ht="13.2">
      <c r="B959" s="20"/>
      <c r="F959" s="69"/>
      <c r="G959" s="69"/>
      <c r="H959" s="21"/>
      <c r="O959" s="32"/>
    </row>
    <row r="960" spans="2:15" ht="13.2">
      <c r="B960" s="20"/>
      <c r="F960" s="69"/>
      <c r="G960" s="69"/>
      <c r="H960" s="21"/>
      <c r="O960" s="32"/>
    </row>
    <row r="961" spans="2:15" ht="13.2">
      <c r="B961" s="20"/>
      <c r="F961" s="69"/>
      <c r="G961" s="69"/>
      <c r="H961" s="21"/>
      <c r="O961" s="32"/>
    </row>
    <row r="962" spans="2:15" ht="13.2">
      <c r="B962" s="20"/>
      <c r="F962" s="69"/>
      <c r="G962" s="69"/>
      <c r="H962" s="21"/>
      <c r="O962" s="32"/>
    </row>
    <row r="963" spans="2:15" ht="13.2">
      <c r="B963" s="20"/>
      <c r="F963" s="69"/>
      <c r="G963" s="69"/>
      <c r="H963" s="21"/>
      <c r="O963" s="32"/>
    </row>
    <row r="964" spans="2:15" ht="13.2">
      <c r="B964" s="20"/>
      <c r="F964" s="69"/>
      <c r="G964" s="69"/>
      <c r="H964" s="21"/>
      <c r="O964" s="32"/>
    </row>
    <row r="965" spans="2:15" ht="13.2">
      <c r="B965" s="20"/>
      <c r="F965" s="69"/>
      <c r="G965" s="69"/>
      <c r="H965" s="21"/>
      <c r="O965" s="32"/>
    </row>
    <row r="966" spans="2:15" ht="13.2">
      <c r="B966" s="20"/>
      <c r="F966" s="69"/>
      <c r="G966" s="69"/>
      <c r="H966" s="21"/>
      <c r="O966" s="32"/>
    </row>
    <row r="967" spans="2:15" ht="13.2">
      <c r="B967" s="20"/>
      <c r="F967" s="69"/>
      <c r="G967" s="69"/>
      <c r="H967" s="21"/>
      <c r="O967" s="32"/>
    </row>
    <row r="968" spans="2:15" ht="13.2">
      <c r="B968" s="20"/>
      <c r="F968" s="69"/>
      <c r="G968" s="69"/>
      <c r="H968" s="21"/>
      <c r="O968" s="32"/>
    </row>
    <row r="969" spans="2:15" ht="13.2">
      <c r="B969" s="20"/>
      <c r="F969" s="69"/>
      <c r="G969" s="69"/>
      <c r="H969" s="21"/>
      <c r="O969" s="32"/>
    </row>
    <row r="970" spans="2:15" ht="13.2">
      <c r="B970" s="20"/>
      <c r="F970" s="69"/>
      <c r="G970" s="69"/>
      <c r="H970" s="21"/>
      <c r="O970" s="32"/>
    </row>
    <row r="971" spans="2:15" ht="13.2">
      <c r="B971" s="20"/>
      <c r="F971" s="69"/>
      <c r="G971" s="69"/>
      <c r="H971" s="21"/>
      <c r="O971" s="32"/>
    </row>
    <row r="972" spans="2:15" ht="13.2">
      <c r="B972" s="20"/>
      <c r="F972" s="69"/>
      <c r="G972" s="69"/>
      <c r="H972" s="21"/>
      <c r="O972" s="32"/>
    </row>
    <row r="973" spans="2:15" ht="13.2">
      <c r="B973" s="20"/>
      <c r="F973" s="69"/>
      <c r="G973" s="69"/>
      <c r="H973" s="21"/>
      <c r="O973" s="32"/>
    </row>
    <row r="974" spans="2:15" ht="13.2">
      <c r="B974" s="20"/>
      <c r="F974" s="69"/>
      <c r="G974" s="69"/>
      <c r="H974" s="21"/>
      <c r="O974" s="32"/>
    </row>
    <row r="975" spans="2:15" ht="13.2">
      <c r="B975" s="20"/>
      <c r="F975" s="69"/>
      <c r="G975" s="69"/>
      <c r="H975" s="21"/>
      <c r="O975" s="32"/>
    </row>
    <row r="976" spans="2:15" ht="13.2">
      <c r="B976" s="20"/>
      <c r="F976" s="69"/>
      <c r="G976" s="69"/>
      <c r="H976" s="21"/>
      <c r="O976" s="32"/>
    </row>
    <row r="977" spans="2:15" ht="13.2">
      <c r="B977" s="20"/>
      <c r="F977" s="69"/>
      <c r="G977" s="69"/>
      <c r="H977" s="21"/>
      <c r="O977" s="32"/>
    </row>
    <row r="978" spans="2:15" ht="13.2">
      <c r="B978" s="20"/>
      <c r="F978" s="69"/>
      <c r="G978" s="69"/>
      <c r="H978" s="21"/>
      <c r="O978" s="32"/>
    </row>
    <row r="979" spans="2:15" ht="13.2">
      <c r="B979" s="20"/>
      <c r="F979" s="69"/>
      <c r="G979" s="69"/>
      <c r="H979" s="21"/>
      <c r="O979" s="32"/>
    </row>
    <row r="980" spans="2:15" ht="13.2">
      <c r="B980" s="20"/>
      <c r="F980" s="69"/>
      <c r="G980" s="69"/>
      <c r="H980" s="21"/>
      <c r="O980" s="32"/>
    </row>
    <row r="981" spans="2:15" ht="13.2">
      <c r="B981" s="20"/>
      <c r="F981" s="69"/>
      <c r="G981" s="69"/>
      <c r="H981" s="21"/>
      <c r="O981" s="32"/>
    </row>
    <row r="982" spans="2:15" ht="13.2">
      <c r="B982" s="20"/>
      <c r="F982" s="69"/>
      <c r="G982" s="69"/>
      <c r="H982" s="21"/>
      <c r="O982" s="32"/>
    </row>
    <row r="983" spans="2:15" ht="13.2">
      <c r="B983" s="20"/>
      <c r="F983" s="69"/>
      <c r="G983" s="69"/>
      <c r="H983" s="21"/>
      <c r="O983" s="32"/>
    </row>
    <row r="984" spans="2:15" ht="13.2">
      <c r="B984" s="20"/>
      <c r="F984" s="69"/>
      <c r="G984" s="69"/>
      <c r="H984" s="21"/>
      <c r="O984" s="32"/>
    </row>
    <row r="985" spans="2:15" ht="13.2">
      <c r="B985" s="20"/>
      <c r="F985" s="69"/>
      <c r="G985" s="69"/>
      <c r="H985" s="21"/>
      <c r="O985" s="32"/>
    </row>
    <row r="986" spans="2:15" ht="13.2">
      <c r="B986" s="20"/>
      <c r="F986" s="69"/>
      <c r="G986" s="69"/>
      <c r="H986" s="21"/>
      <c r="O986" s="32"/>
    </row>
    <row r="987" spans="2:15" ht="13.2">
      <c r="B987" s="20"/>
      <c r="F987" s="69"/>
      <c r="G987" s="69"/>
      <c r="H987" s="21"/>
      <c r="O987" s="32"/>
    </row>
    <row r="988" spans="2:15" ht="13.2">
      <c r="B988" s="20"/>
      <c r="F988" s="69"/>
      <c r="G988" s="69"/>
      <c r="H988" s="21"/>
      <c r="O988" s="32"/>
    </row>
    <row r="989" spans="2:15" ht="13.2">
      <c r="B989" s="20"/>
      <c r="F989" s="69"/>
      <c r="G989" s="69"/>
      <c r="H989" s="21"/>
      <c r="O989" s="32"/>
    </row>
    <row r="990" spans="2:15" ht="13.2">
      <c r="B990" s="20"/>
      <c r="F990" s="69"/>
      <c r="G990" s="69"/>
      <c r="H990" s="21"/>
      <c r="O990" s="32"/>
    </row>
    <row r="991" spans="2:15" ht="13.2">
      <c r="B991" s="20"/>
      <c r="F991" s="69"/>
      <c r="G991" s="69"/>
      <c r="H991" s="21"/>
      <c r="O991" s="32"/>
    </row>
    <row r="992" spans="2:15" ht="13.2">
      <c r="B992" s="20"/>
      <c r="F992" s="69"/>
      <c r="G992" s="69"/>
      <c r="H992" s="21"/>
      <c r="O992" s="32"/>
    </row>
    <row r="993" spans="2:15" ht="13.2">
      <c r="B993" s="20"/>
      <c r="F993" s="69"/>
      <c r="G993" s="69"/>
      <c r="H993" s="21"/>
      <c r="O993" s="32"/>
    </row>
    <row r="994" spans="2:15" ht="13.2">
      <c r="B994" s="20"/>
      <c r="F994" s="69"/>
      <c r="G994" s="69"/>
      <c r="H994" s="21"/>
      <c r="O994" s="32"/>
    </row>
    <row r="995" spans="2:15" ht="13.2">
      <c r="B995" s="20"/>
      <c r="F995" s="69"/>
      <c r="G995" s="69"/>
      <c r="H995" s="21"/>
      <c r="O995" s="32"/>
    </row>
    <row r="996" spans="2:15" ht="13.2">
      <c r="B996" s="20"/>
      <c r="F996" s="69"/>
      <c r="G996" s="69"/>
      <c r="H996" s="21"/>
      <c r="O996" s="32"/>
    </row>
    <row r="997" spans="2:15" ht="13.2">
      <c r="B997" s="20"/>
      <c r="F997" s="69"/>
      <c r="G997" s="69"/>
      <c r="H997" s="21"/>
      <c r="O997" s="32"/>
    </row>
    <row r="998" spans="2:15" ht="13.2">
      <c r="B998" s="20"/>
      <c r="F998" s="69"/>
      <c r="G998" s="69"/>
      <c r="H998" s="21"/>
      <c r="O998" s="32"/>
    </row>
    <row r="999" spans="2:15" ht="13.2">
      <c r="B999" s="20"/>
      <c r="F999" s="69"/>
      <c r="G999" s="69"/>
      <c r="H999" s="21"/>
      <c r="O999" s="32"/>
    </row>
    <row r="1000" spans="2:15" ht="13.2">
      <c r="B1000" s="20"/>
      <c r="F1000" s="69"/>
      <c r="G1000" s="69"/>
      <c r="H1000" s="21"/>
      <c r="O1000" s="32"/>
    </row>
    <row r="1001" spans="2:15" ht="13.2">
      <c r="B1001" s="20"/>
      <c r="F1001" s="69"/>
      <c r="G1001" s="69"/>
      <c r="H1001" s="21"/>
      <c r="O1001" s="32"/>
    </row>
    <row r="1002" spans="2:15" ht="13.2">
      <c r="B1002" s="20"/>
      <c r="F1002" s="69"/>
      <c r="G1002" s="69"/>
      <c r="H1002" s="21"/>
      <c r="O1002" s="32"/>
    </row>
    <row r="1003" spans="2:15" ht="13.2">
      <c r="B1003" s="20"/>
      <c r="F1003" s="69"/>
      <c r="G1003" s="69"/>
      <c r="H1003" s="21"/>
      <c r="O1003" s="32"/>
    </row>
    <row r="1004" spans="2:15" ht="13.2">
      <c r="B1004" s="20"/>
      <c r="F1004" s="69"/>
      <c r="G1004" s="69"/>
      <c r="H1004" s="21"/>
      <c r="O1004" s="32"/>
    </row>
    <row r="1005" spans="2:15" ht="13.2">
      <c r="B1005" s="20"/>
      <c r="F1005" s="69"/>
      <c r="G1005" s="69"/>
      <c r="H1005" s="21"/>
      <c r="O1005" s="32"/>
    </row>
    <row r="1006" spans="2:15" ht="13.2">
      <c r="B1006" s="20"/>
      <c r="F1006" s="69"/>
      <c r="G1006" s="69"/>
      <c r="H1006" s="21"/>
      <c r="O1006" s="32"/>
    </row>
    <row r="1007" spans="2:15" ht="13.2">
      <c r="B1007" s="20"/>
      <c r="F1007" s="69"/>
      <c r="G1007" s="69"/>
      <c r="H1007" s="21"/>
      <c r="O1007" s="32"/>
    </row>
    <row r="1008" spans="2:15" ht="13.2">
      <c r="B1008" s="20"/>
      <c r="F1008" s="69"/>
      <c r="G1008" s="69"/>
      <c r="H1008" s="21"/>
      <c r="O1008" s="32"/>
    </row>
    <row r="1009" spans="2:15" ht="13.2">
      <c r="B1009" s="20"/>
      <c r="F1009" s="69"/>
      <c r="G1009" s="69"/>
      <c r="H1009" s="21"/>
      <c r="O1009" s="32"/>
    </row>
    <row r="1010" spans="2:15" ht="13.2">
      <c r="B1010" s="20"/>
      <c r="F1010" s="69"/>
      <c r="G1010" s="69"/>
      <c r="H1010" s="21"/>
      <c r="O1010" s="32"/>
    </row>
    <row r="1011" spans="2:15" ht="13.2">
      <c r="B1011" s="20"/>
      <c r="F1011" s="69"/>
      <c r="G1011" s="69"/>
      <c r="H1011" s="21"/>
      <c r="O1011" s="32"/>
    </row>
    <row r="1012" spans="2:15" ht="13.2">
      <c r="B1012" s="20"/>
      <c r="F1012" s="69"/>
      <c r="G1012" s="69"/>
      <c r="H1012" s="21"/>
      <c r="O1012" s="32"/>
    </row>
    <row r="1013" spans="2:15" ht="13.2">
      <c r="B1013" s="20"/>
      <c r="F1013" s="69"/>
      <c r="G1013" s="69"/>
      <c r="H1013" s="21"/>
      <c r="O1013" s="32"/>
    </row>
    <row r="1014" spans="2:15" ht="13.2">
      <c r="B1014" s="20"/>
      <c r="F1014" s="69"/>
      <c r="G1014" s="69"/>
      <c r="H1014" s="21"/>
      <c r="O1014" s="32"/>
    </row>
  </sheetData>
  <conditionalFormatting sqref="H4:H6">
    <cfRule type="notContainsBlanks" dxfId="2" priority="3">
      <formula>LEN(TRIM(H4))&gt;0</formula>
    </cfRule>
  </conditionalFormatting>
  <conditionalFormatting sqref="H4:H7 H13:H18 H21:H29 H33:H35 H39:H41 H44:H46">
    <cfRule type="notContainsBlanks" dxfId="1" priority="1">
      <formula>LEN(TRIM(H4))&gt;0</formula>
    </cfRule>
    <cfRule type="expression" dxfId="0" priority="2">
      <formula>#REF!="Custom"</formula>
    </cfRule>
  </conditionalFormatting>
  <dataValidations count="3">
    <dataValidation type="list" allowBlank="1" showErrorMessage="1" sqref="O4:O16 O18:O27 O29:O34 O36:O40 O42:O46" xr:uid="{00000000-0002-0000-0200-000001000000}">
      <formula1>"School, Provider, Other"</formula1>
    </dataValidation>
    <dataValidation type="custom" errorStyle="warning" allowBlank="1" showInputMessage="1" showErrorMessage="1" errorTitle="WARNING" error="Editing this cell may compromise the functionality of the cost tool." sqref="A3:A46 A2:E2 H2 I2:N47 O2 S2 P1:R1048576" xr:uid="{D6E59899-E8E9-48A2-B77E-B06BFFE7E65D}">
      <formula1>""""""</formula1>
    </dataValidation>
    <dataValidation type="custom" errorStyle="warning" allowBlank="1" showInputMessage="1" showErrorMessage="1" errorTitle="WARNING" error="Editing this cell may compromise the functionality of the cost tool." sqref="F2:G47" xr:uid="{D19E3D0C-0F8C-4171-8A42-1B5FCFD70C8A}">
      <formula1>""</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2">
        <x14:dataValidation type="list" allowBlank="1" showErrorMessage="1" xr:uid="{00000000-0002-0000-0200-000002000000}">
          <x14:formula1>
            <xm:f>'Price Table'!$A$3:$A$28</xm:f>
          </x14:formula1>
          <xm:sqref>C4:C46</xm:sqref>
        </x14:dataValidation>
        <x14:dataValidation type="list" allowBlank="1" showErrorMessage="1" xr:uid="{00000000-0002-0000-0200-000003000000}">
          <x14:formula1>
            <xm:f>'Drop Downs'!$F$2:$F$5</xm:f>
          </x14:formula1>
          <xm:sqref>D4:D46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46524"/>
    <outlinePr summaryBelow="0" summaryRight="0"/>
  </sheetPr>
  <dimension ref="A1:N943"/>
  <sheetViews>
    <sheetView topLeftCell="A19" workbookViewId="0">
      <selection activeCell="F25" sqref="F25"/>
    </sheetView>
  </sheetViews>
  <sheetFormatPr defaultColWidth="12.6640625" defaultRowHeight="15.75" customHeight="1"/>
  <cols>
    <col min="1" max="1" width="20.6640625" customWidth="1"/>
    <col min="2" max="7" width="14.6640625" customWidth="1"/>
    <col min="9" max="9" width="19.33203125" customWidth="1"/>
  </cols>
  <sheetData>
    <row r="1" spans="1:7" ht="21" customHeight="1">
      <c r="A1" s="186" t="s">
        <v>109</v>
      </c>
      <c r="B1" s="189"/>
      <c r="C1" s="189"/>
      <c r="D1" s="189"/>
      <c r="E1" s="189"/>
      <c r="F1" s="189"/>
      <c r="G1" s="189"/>
    </row>
    <row r="2" spans="1:7" ht="13.2">
      <c r="A2" s="33"/>
      <c r="B2" s="190" t="s">
        <v>56</v>
      </c>
      <c r="C2" s="191"/>
      <c r="D2" s="190" t="s">
        <v>54</v>
      </c>
      <c r="E2" s="191"/>
      <c r="F2" s="190" t="s">
        <v>55</v>
      </c>
      <c r="G2" s="191"/>
    </row>
    <row r="3" spans="1:7" ht="26.4">
      <c r="A3" s="35" t="s">
        <v>110</v>
      </c>
      <c r="B3" s="34" t="s">
        <v>111</v>
      </c>
      <c r="C3" s="34" t="s">
        <v>112</v>
      </c>
      <c r="D3" s="34" t="s">
        <v>111</v>
      </c>
      <c r="E3" s="34" t="s">
        <v>112</v>
      </c>
      <c r="F3" s="34" t="s">
        <v>111</v>
      </c>
      <c r="G3" s="34" t="s">
        <v>112</v>
      </c>
    </row>
    <row r="4" spans="1:7" ht="26.4">
      <c r="A4" s="36" t="s">
        <v>67</v>
      </c>
      <c r="B4" s="37" t="str">
        <f>IFERROR('Background Calculations'!C34,"Insufficient Data")</f>
        <v>Insufficient Data</v>
      </c>
      <c r="C4" s="38" t="str">
        <f>IFERROR('Background Calculations'!D34,"Insufficient Data")</f>
        <v>Insufficient Data</v>
      </c>
      <c r="D4" s="37" t="str">
        <f>IFERROR('Background Calculations'!C10,"Insufficient Data")</f>
        <v>Insufficient Data</v>
      </c>
      <c r="E4" s="38" t="str">
        <f>IFERROR('Background Calculations'!D10,"Insufficient Data")</f>
        <v>Insufficient Data</v>
      </c>
      <c r="F4" s="37" t="str">
        <f>IFERROR('Background Calculations'!C22,"Insufficient Data")</f>
        <v>Insufficient Data</v>
      </c>
      <c r="G4" s="38" t="str">
        <f>IFERROR('Background Calculations'!D22,"Insufficient Data")</f>
        <v>Insufficient Data</v>
      </c>
    </row>
    <row r="5" spans="1:7" ht="13.2">
      <c r="A5" s="20" t="s">
        <v>82</v>
      </c>
      <c r="B5" s="39" t="str">
        <f>IFERROR('Background Calculations'!C35,"Insufficient Data")</f>
        <v>Insufficient Data</v>
      </c>
      <c r="C5" s="40" t="str">
        <f>IFERROR('Background Calculations'!D35,"Insufficient Data")</f>
        <v>Insufficient Data</v>
      </c>
      <c r="D5" s="39" t="str">
        <f>IFERROR('Background Calculations'!C11,"Insufficient Data")</f>
        <v>Insufficient Data</v>
      </c>
      <c r="E5" s="40" t="str">
        <f>IFERROR('Background Calculations'!D11,"Insufficient Data")</f>
        <v>Insufficient Data</v>
      </c>
      <c r="F5" s="39" t="str">
        <f>IFERROR('Background Calculations'!C23,"Insufficient Data")</f>
        <v>Insufficient Data</v>
      </c>
      <c r="G5" s="40" t="str">
        <f>IFERROR('Background Calculations'!D23,"Insufficient Data")</f>
        <v>Insufficient Data</v>
      </c>
    </row>
    <row r="6" spans="1:7" ht="39.6">
      <c r="A6" s="20" t="s">
        <v>90</v>
      </c>
      <c r="B6" s="39" t="str">
        <f>IFERROR('Background Calculations'!C36,"Insufficient Data")</f>
        <v>Insufficient Data</v>
      </c>
      <c r="C6" s="40" t="str">
        <f>IFERROR('Background Calculations'!D36,"Insufficient Data")</f>
        <v>Insufficient Data</v>
      </c>
      <c r="D6" s="39" t="str">
        <f>IFERROR('Background Calculations'!C12,"Insufficient Data")</f>
        <v>Insufficient Data</v>
      </c>
      <c r="E6" s="40" t="str">
        <f>IFERROR('Background Calculations'!D12,"Insufficient Data")</f>
        <v>Insufficient Data</v>
      </c>
      <c r="F6" s="39" t="str">
        <f>IFERROR('Background Calculations'!C24,"Insufficient Data")</f>
        <v>Insufficient Data</v>
      </c>
      <c r="G6" s="40" t="str">
        <f>IFERROR('Background Calculations'!D24,"Insufficient Data")</f>
        <v>Insufficient Data</v>
      </c>
    </row>
    <row r="7" spans="1:7" ht="26.4">
      <c r="A7" s="20" t="s">
        <v>97</v>
      </c>
      <c r="B7" s="39" t="str">
        <f>IFERROR('Background Calculations'!C37,"Insufficient Data")</f>
        <v>Insufficient Data</v>
      </c>
      <c r="C7" s="40" t="str">
        <f>IFERROR('Background Calculations'!D37,"Insufficient Data")</f>
        <v>Insufficient Data</v>
      </c>
      <c r="D7" s="39" t="str">
        <f>IFERROR('Background Calculations'!C13,"Insufficient Data")</f>
        <v>Insufficient Data</v>
      </c>
      <c r="E7" s="40" t="str">
        <f>IFERROR('Background Calculations'!D13,"Insufficient Data")</f>
        <v>Insufficient Data</v>
      </c>
      <c r="F7" s="39" t="str">
        <f>IFERROR('Background Calculations'!C25,"Insufficient Data")</f>
        <v>Insufficient Data</v>
      </c>
      <c r="G7" s="40" t="str">
        <f>IFERROR('Background Calculations'!D25,"Insufficient Data")</f>
        <v>Insufficient Data</v>
      </c>
    </row>
    <row r="8" spans="1:7" ht="26.4">
      <c r="A8" s="20" t="s">
        <v>103</v>
      </c>
      <c r="B8" s="39" t="str">
        <f>IFERROR('Background Calculations'!C38,"Insufficient Data")</f>
        <v>Insufficient Data</v>
      </c>
      <c r="C8" s="40" t="str">
        <f>IFERROR('Background Calculations'!D38,"Insufficient Data")</f>
        <v>Insufficient Data</v>
      </c>
      <c r="D8" s="39" t="str">
        <f>IFERROR('Background Calculations'!C14,"Insufficient Data")</f>
        <v>Insufficient Data</v>
      </c>
      <c r="E8" s="40" t="str">
        <f>IFERROR('Background Calculations'!D14,"Insufficient Data")</f>
        <v>Insufficient Data</v>
      </c>
      <c r="F8" s="39" t="str">
        <f>IFERROR('Background Calculations'!C26,"Insufficient Data")</f>
        <v>Insufficient Data</v>
      </c>
      <c r="G8" s="40" t="str">
        <f>IFERROR('Background Calculations'!D26,"Insufficient Data")</f>
        <v>Insufficient Data</v>
      </c>
    </row>
    <row r="9" spans="1:7" ht="13.2">
      <c r="A9" s="33" t="s">
        <v>113</v>
      </c>
      <c r="B9" s="41" t="str">
        <f>IFERROR('Background Calculations'!H5,"Insufficient Data")</f>
        <v>Insufficient Data</v>
      </c>
      <c r="C9" s="42" t="str">
        <f>IF(SUM(C4:C8)=0,"Insufficient Data",SUM(C4:C8))</f>
        <v>Insufficient Data</v>
      </c>
      <c r="D9" s="41" t="str">
        <f>IFERROR('Background Calculations'!H3,"Insufficient Data")</f>
        <v>Insufficient Data</v>
      </c>
      <c r="E9" s="42" t="str">
        <f>IF(SUM(E4:E8)=0,"Insufficient Data",SUM(E4:E8))</f>
        <v>Insufficient Data</v>
      </c>
      <c r="F9" s="41" t="str">
        <f>IFERROR('Background Calculations'!H4,"Insufficient Data")</f>
        <v>Insufficient Data</v>
      </c>
      <c r="G9" s="42" t="str">
        <f>IF(SUM(G4:G8)=0,"Insufficient Data",SUM(G4:G8))</f>
        <v>Insufficient Data</v>
      </c>
    </row>
    <row r="10" spans="1:7" ht="13.2">
      <c r="A10" s="192" t="s">
        <v>114</v>
      </c>
      <c r="B10" s="189"/>
      <c r="C10" s="189"/>
      <c r="D10" s="189"/>
      <c r="E10" s="189"/>
      <c r="F10" s="189"/>
      <c r="G10" s="189"/>
    </row>
    <row r="11" spans="1:7" ht="13.2">
      <c r="A11" s="20"/>
      <c r="B11" s="20"/>
      <c r="C11" s="20"/>
      <c r="D11" s="20"/>
      <c r="E11" s="20"/>
      <c r="F11" s="20"/>
    </row>
    <row r="12" spans="1:7" ht="13.2">
      <c r="A12" s="186" t="s">
        <v>866</v>
      </c>
      <c r="B12" s="187"/>
      <c r="C12" s="187"/>
      <c r="D12" s="187"/>
      <c r="E12" s="43"/>
      <c r="F12" s="43"/>
      <c r="G12" s="43"/>
    </row>
    <row r="13" spans="1:7" ht="13.2">
      <c r="A13" s="114"/>
      <c r="B13" s="193" t="s">
        <v>56</v>
      </c>
      <c r="C13" s="194"/>
      <c r="D13" s="193" t="s">
        <v>54</v>
      </c>
      <c r="E13" s="194"/>
      <c r="F13" s="193" t="s">
        <v>55</v>
      </c>
      <c r="G13" s="195"/>
    </row>
    <row r="14" spans="1:7" ht="26.4">
      <c r="A14" s="113" t="s">
        <v>867</v>
      </c>
      <c r="B14" s="115" t="s">
        <v>868</v>
      </c>
      <c r="C14" s="115" t="s">
        <v>869</v>
      </c>
      <c r="D14" s="115" t="s">
        <v>868</v>
      </c>
      <c r="E14" s="115" t="s">
        <v>869</v>
      </c>
      <c r="F14" s="115" t="s">
        <v>868</v>
      </c>
      <c r="G14" s="116" t="s">
        <v>869</v>
      </c>
    </row>
    <row r="15" spans="1:7" ht="13.8" thickBot="1">
      <c r="A15" s="117" t="s">
        <v>870</v>
      </c>
      <c r="B15" s="118">
        <f>SUMIFS('2 Define and Price Ingredients'!N:N,'2 Define and Price Ingredients'!O:O,A15)</f>
        <v>0</v>
      </c>
      <c r="C15" s="132" t="e">
        <f>B15/B$18</f>
        <v>#VALUE!</v>
      </c>
      <c r="D15" s="118">
        <f>SUMIFS('2 Define and Price Ingredients'!J:J,'2 Define and Price Ingredients'!O:O,A15)</f>
        <v>0</v>
      </c>
      <c r="E15" s="129" t="e">
        <f>D15/D$18</f>
        <v>#VALUE!</v>
      </c>
      <c r="F15" s="133">
        <f>SUMIFS('2 Define and Price Ingredients'!L:L,'2 Define and Price Ingredients'!O:O,A15)</f>
        <v>0</v>
      </c>
      <c r="G15" s="126" t="e">
        <f>F15/F$18</f>
        <v>#VALUE!</v>
      </c>
    </row>
    <row r="16" spans="1:7" ht="13.8" thickBot="1">
      <c r="A16" s="120" t="s">
        <v>871</v>
      </c>
      <c r="B16" s="39">
        <f>SUMIFS('2 Define and Price Ingredients'!N:N,'2 Define and Price Ingredients'!O:O,A16)</f>
        <v>0</v>
      </c>
      <c r="C16" s="136" t="e">
        <f t="shared" ref="C16:C17" si="0">B16/B$18</f>
        <v>#VALUE!</v>
      </c>
      <c r="D16" s="39">
        <f>SUMIFS('2 Define and Price Ingredients'!J:J,'2 Define and Price Ingredients'!O:O,A16)</f>
        <v>0</v>
      </c>
      <c r="E16" s="130" t="e">
        <f t="shared" ref="E16:E18" si="1">D16/D$18</f>
        <v>#VALUE!</v>
      </c>
      <c r="F16" s="134">
        <f>SUMIFS('2 Define and Price Ingredients'!L:L,'2 Define and Price Ingredients'!O:O,A16)</f>
        <v>0</v>
      </c>
      <c r="G16" s="127" t="e">
        <f t="shared" ref="G16:G18" si="2">F16/F$18</f>
        <v>#VALUE!</v>
      </c>
    </row>
    <row r="17" spans="1:7" ht="13.2">
      <c r="A17" s="121" t="s">
        <v>779</v>
      </c>
      <c r="B17" s="122">
        <f>SUMIFS('2 Define and Price Ingredients'!N:N,'2 Define and Price Ingredients'!O:O,A17)</f>
        <v>0</v>
      </c>
      <c r="C17" s="137" t="e">
        <f t="shared" si="0"/>
        <v>#VALUE!</v>
      </c>
      <c r="D17" s="122">
        <f>SUMIFS('2 Define and Price Ingredients'!J:J,'2 Define and Price Ingredients'!O:O,A17)</f>
        <v>0</v>
      </c>
      <c r="E17" s="131" t="e">
        <f t="shared" si="1"/>
        <v>#VALUE!</v>
      </c>
      <c r="F17" s="135">
        <f>SUMIFS('2 Define and Price Ingredients'!L:L,'2 Define and Price Ingredients'!O:O,A17)</f>
        <v>0</v>
      </c>
      <c r="G17" s="128" t="e">
        <f t="shared" si="2"/>
        <v>#VALUE!</v>
      </c>
    </row>
    <row r="18" spans="1:7" ht="13.2">
      <c r="A18" s="113" t="s">
        <v>116</v>
      </c>
      <c r="B18" s="111" t="str">
        <f>IFERROR('Background Calculations'!$H5,"Insufficient Data")</f>
        <v>Insufficient Data</v>
      </c>
      <c r="C18" s="138" t="e">
        <f>B18/B$18</f>
        <v>#VALUE!</v>
      </c>
      <c r="D18" s="111" t="str">
        <f>IFERROR('Background Calculations'!$H$3,"Insufficient Data")</f>
        <v>Insufficient Data</v>
      </c>
      <c r="E18" s="139" t="e">
        <f t="shared" si="1"/>
        <v>#VALUE!</v>
      </c>
      <c r="F18" s="112" t="str">
        <f>IFERROR('Background Calculations'!$H$4,"Insufficient Data")</f>
        <v>Insufficient Data</v>
      </c>
      <c r="G18" s="140" t="e">
        <f t="shared" si="2"/>
        <v>#VALUE!</v>
      </c>
    </row>
    <row r="19" spans="1:7" ht="80.400000000000006" customHeight="1">
      <c r="A19" s="196" t="s">
        <v>872</v>
      </c>
      <c r="B19" s="196"/>
      <c r="C19" s="196"/>
      <c r="D19" s="196"/>
      <c r="E19" s="196"/>
      <c r="F19" s="196"/>
      <c r="G19" s="196"/>
    </row>
    <row r="20" spans="1:7" ht="13.8" thickBot="1">
      <c r="A20" s="20"/>
      <c r="B20" s="20"/>
      <c r="C20" s="20"/>
      <c r="D20" s="20"/>
      <c r="E20" s="20"/>
      <c r="F20" s="20"/>
      <c r="G20" s="20"/>
    </row>
    <row r="21" spans="1:7" ht="13.8">
      <c r="A21" s="197" t="s">
        <v>873</v>
      </c>
      <c r="B21" s="198"/>
      <c r="C21" s="198"/>
      <c r="D21" s="198"/>
      <c r="E21" s="198"/>
      <c r="F21" s="198"/>
      <c r="G21" s="199"/>
    </row>
    <row r="22" spans="1:7" ht="13.2">
      <c r="A22" s="125"/>
      <c r="B22" s="193" t="s">
        <v>56</v>
      </c>
      <c r="C22" s="194"/>
      <c r="D22" s="193" t="s">
        <v>54</v>
      </c>
      <c r="E22" s="194"/>
      <c r="F22" s="193" t="s">
        <v>55</v>
      </c>
      <c r="G22" s="195"/>
    </row>
    <row r="23" spans="1:7" ht="26.4">
      <c r="A23" s="125"/>
      <c r="B23" s="115" t="s">
        <v>868</v>
      </c>
      <c r="C23" s="115" t="s">
        <v>874</v>
      </c>
      <c r="D23" s="115" t="s">
        <v>868</v>
      </c>
      <c r="E23" s="115" t="s">
        <v>874</v>
      </c>
      <c r="F23" s="115" t="s">
        <v>868</v>
      </c>
      <c r="G23" s="116" t="s">
        <v>874</v>
      </c>
    </row>
    <row r="24" spans="1:7" ht="27" thickBot="1">
      <c r="A24" s="117" t="s">
        <v>118</v>
      </c>
      <c r="B24" s="119" t="str">
        <f>IF('1 Implementation Details'!$B$19="","No Fee Identified",'1 Implementation Details'!$B$19)</f>
        <v>No Fee Identified</v>
      </c>
      <c r="C24" s="129" t="e">
        <f>B24/B$26</f>
        <v>#VALUE!</v>
      </c>
      <c r="D24" s="119" t="str">
        <f>IF('1 Implementation Details'!$B$19="","No Fee Identified",'1 Implementation Details'!$B$19)</f>
        <v>No Fee Identified</v>
      </c>
      <c r="E24" s="129" t="e">
        <f>D24/D$26</f>
        <v>#VALUE!</v>
      </c>
      <c r="F24" s="119" t="str">
        <f>IF('1 Implementation Details'!$B$19="","No Fee Identified",'1 Implementation Details'!$B$19)</f>
        <v>No Fee Identified</v>
      </c>
      <c r="G24" s="126" t="e">
        <f>F24/F$26</f>
        <v>#VALUE!</v>
      </c>
    </row>
    <row r="25" spans="1:7" ht="39.6">
      <c r="A25" s="121" t="s">
        <v>119</v>
      </c>
      <c r="B25" s="124">
        <f>B16</f>
        <v>0</v>
      </c>
      <c r="C25" s="131" t="e">
        <f t="shared" ref="C25:C26" si="3">B25/B$26</f>
        <v>#DIV/0!</v>
      </c>
      <c r="D25" s="124">
        <f>D16</f>
        <v>0</v>
      </c>
      <c r="E25" s="131" t="e">
        <f t="shared" ref="E25:E26" si="4">D25/D$26</f>
        <v>#DIV/0!</v>
      </c>
      <c r="F25" s="123">
        <f>F16</f>
        <v>0</v>
      </c>
      <c r="G25" s="128" t="e">
        <f t="shared" ref="G25:G26" si="5">F25/F$26</f>
        <v>#DIV/0!</v>
      </c>
    </row>
    <row r="26" spans="1:7" ht="13.2">
      <c r="A26" s="113" t="s">
        <v>117</v>
      </c>
      <c r="B26" s="141">
        <f>SUM(B24:B25)</f>
        <v>0</v>
      </c>
      <c r="C26" s="139" t="e">
        <f t="shared" si="3"/>
        <v>#DIV/0!</v>
      </c>
      <c r="D26" s="141">
        <f>SUM(D24:D25)</f>
        <v>0</v>
      </c>
      <c r="E26" s="139" t="e">
        <f t="shared" si="4"/>
        <v>#DIV/0!</v>
      </c>
      <c r="F26" s="141">
        <f>SUM(F24:F25)</f>
        <v>0</v>
      </c>
      <c r="G26" s="140" t="e">
        <f t="shared" si="5"/>
        <v>#DIV/0!</v>
      </c>
    </row>
    <row r="27" spans="1:7" ht="39.6" customHeight="1" thickBot="1">
      <c r="A27" s="183" t="s">
        <v>875</v>
      </c>
      <c r="B27" s="184"/>
      <c r="C27" s="184"/>
      <c r="D27" s="184"/>
      <c r="E27" s="184"/>
      <c r="F27" s="184"/>
      <c r="G27" s="185"/>
    </row>
    <row r="28" spans="1:7" ht="13.2">
      <c r="A28" s="20"/>
      <c r="B28" s="20"/>
      <c r="C28" s="20"/>
      <c r="D28" s="20"/>
      <c r="E28" s="20"/>
      <c r="F28" s="20"/>
    </row>
    <row r="29" spans="1:7" ht="13.2">
      <c r="A29" s="20"/>
      <c r="B29" s="20"/>
      <c r="C29" s="20"/>
      <c r="D29" s="20"/>
      <c r="E29" s="20"/>
      <c r="F29" s="20"/>
    </row>
    <row r="30" spans="1:7" ht="13.2">
      <c r="A30" s="20"/>
      <c r="B30" s="20"/>
      <c r="C30" s="20"/>
      <c r="D30" s="20"/>
      <c r="E30" s="20"/>
      <c r="F30" s="20"/>
    </row>
    <row r="31" spans="1:7" ht="13.2">
      <c r="A31" s="20"/>
      <c r="B31" s="20"/>
      <c r="C31" s="20"/>
      <c r="D31" s="20"/>
      <c r="E31" s="20"/>
      <c r="F31" s="20"/>
    </row>
    <row r="32" spans="1:7" ht="13.2">
      <c r="A32" s="20"/>
      <c r="B32" s="20"/>
      <c r="C32" s="20"/>
      <c r="D32" s="20"/>
      <c r="E32" s="20"/>
      <c r="F32" s="20"/>
    </row>
    <row r="33" spans="1:14" ht="13.2">
      <c r="A33" s="20"/>
      <c r="B33" s="20"/>
      <c r="C33" s="20"/>
      <c r="D33" s="20"/>
      <c r="E33" s="20"/>
      <c r="F33" s="20"/>
    </row>
    <row r="34" spans="1:14" ht="13.2">
      <c r="A34" s="20"/>
      <c r="B34" s="20"/>
      <c r="C34" s="20"/>
      <c r="D34" s="20"/>
      <c r="E34" s="20"/>
      <c r="F34" s="20"/>
    </row>
    <row r="35" spans="1:14" ht="26.4" customHeight="1">
      <c r="A35" s="20"/>
      <c r="B35" s="20"/>
      <c r="C35" s="20"/>
      <c r="D35" s="20"/>
      <c r="E35" s="20"/>
      <c r="F35" s="20"/>
      <c r="I35" s="188" t="s">
        <v>855</v>
      </c>
      <c r="J35" s="189"/>
      <c r="K35" s="189"/>
      <c r="L35" s="189"/>
      <c r="M35" s="189"/>
      <c r="N35" s="189"/>
    </row>
    <row r="36" spans="1:14" ht="13.2">
      <c r="A36" s="20"/>
      <c r="B36" s="20"/>
      <c r="C36" s="20"/>
      <c r="D36" s="20"/>
      <c r="E36" s="20"/>
      <c r="F36" s="20"/>
    </row>
    <row r="37" spans="1:14" ht="13.2">
      <c r="A37" s="20"/>
      <c r="B37" s="20"/>
      <c r="C37" s="20"/>
      <c r="D37" s="20"/>
      <c r="E37" s="20"/>
      <c r="F37" s="20"/>
    </row>
    <row r="38" spans="1:14" ht="13.2">
      <c r="A38" s="20"/>
      <c r="B38" s="20"/>
      <c r="C38" s="20"/>
      <c r="D38" s="20"/>
      <c r="E38" s="20"/>
      <c r="F38" s="20"/>
    </row>
    <row r="39" spans="1:14" ht="13.2">
      <c r="A39" s="20"/>
      <c r="B39" s="20"/>
      <c r="C39" s="20"/>
      <c r="D39" s="20"/>
      <c r="E39" s="20"/>
      <c r="F39" s="20"/>
    </row>
    <row r="40" spans="1:14" ht="13.2">
      <c r="A40" s="20"/>
      <c r="B40" s="20"/>
      <c r="C40" s="20"/>
      <c r="D40" s="20"/>
      <c r="E40" s="20"/>
      <c r="F40" s="20"/>
    </row>
    <row r="41" spans="1:14" ht="13.2">
      <c r="A41" s="20"/>
      <c r="B41" s="20"/>
      <c r="C41" s="20"/>
      <c r="D41" s="20"/>
      <c r="E41" s="20"/>
      <c r="F41" s="20"/>
    </row>
    <row r="42" spans="1:14" ht="13.2">
      <c r="A42" s="20"/>
      <c r="B42" s="20"/>
      <c r="C42" s="20"/>
      <c r="D42" s="20"/>
      <c r="E42" s="20"/>
      <c r="F42" s="20"/>
    </row>
    <row r="43" spans="1:14" ht="13.2">
      <c r="A43" s="20"/>
      <c r="B43" s="20"/>
      <c r="C43" s="20"/>
      <c r="D43" s="20"/>
      <c r="E43" s="20"/>
      <c r="F43" s="20"/>
    </row>
    <row r="44" spans="1:14" ht="13.2">
      <c r="A44" s="20"/>
      <c r="B44" s="20"/>
      <c r="C44" s="20"/>
      <c r="D44" s="20"/>
      <c r="E44" s="20"/>
      <c r="F44" s="20"/>
    </row>
    <row r="45" spans="1:14" ht="13.2">
      <c r="A45" s="20"/>
      <c r="B45" s="20"/>
      <c r="C45" s="20"/>
      <c r="D45" s="20"/>
      <c r="E45" s="20"/>
      <c r="F45" s="20"/>
    </row>
    <row r="46" spans="1:14" ht="13.2">
      <c r="A46" s="20"/>
      <c r="B46" s="20"/>
      <c r="C46" s="20"/>
      <c r="D46" s="20"/>
      <c r="E46" s="20"/>
      <c r="F46" s="20"/>
    </row>
    <row r="47" spans="1:14" ht="13.2">
      <c r="A47" s="20"/>
      <c r="B47" s="20"/>
      <c r="C47" s="20"/>
      <c r="D47" s="20"/>
      <c r="E47" s="20"/>
      <c r="F47" s="20"/>
    </row>
    <row r="48" spans="1:14" ht="13.2">
      <c r="A48" s="20"/>
      <c r="B48" s="20"/>
      <c r="C48" s="20"/>
      <c r="D48" s="20"/>
      <c r="E48" s="20"/>
      <c r="F48" s="20"/>
    </row>
    <row r="49" spans="1:6" ht="13.2">
      <c r="A49" s="20"/>
      <c r="B49" s="20"/>
      <c r="C49" s="20"/>
      <c r="D49" s="20"/>
      <c r="E49" s="20"/>
      <c r="F49" s="20"/>
    </row>
    <row r="50" spans="1:6" ht="13.2">
      <c r="A50" s="20"/>
      <c r="B50" s="20"/>
      <c r="C50" s="20"/>
      <c r="D50" s="20"/>
      <c r="E50" s="20"/>
      <c r="F50" s="20"/>
    </row>
    <row r="51" spans="1:6" ht="13.2">
      <c r="A51" s="20"/>
      <c r="B51" s="20"/>
      <c r="C51" s="20"/>
      <c r="D51" s="20"/>
      <c r="E51" s="20"/>
      <c r="F51" s="20"/>
    </row>
    <row r="52" spans="1:6" ht="13.2">
      <c r="A52" s="20"/>
      <c r="B52" s="20"/>
      <c r="C52" s="20"/>
      <c r="D52" s="20"/>
      <c r="E52" s="20"/>
      <c r="F52" s="20"/>
    </row>
    <row r="53" spans="1:6" ht="13.2">
      <c r="A53" s="20"/>
      <c r="B53" s="20"/>
      <c r="C53" s="20"/>
      <c r="D53" s="20"/>
      <c r="E53" s="20"/>
      <c r="F53" s="20"/>
    </row>
    <row r="54" spans="1:6" ht="13.2">
      <c r="A54" s="20"/>
      <c r="B54" s="20"/>
      <c r="C54" s="20"/>
      <c r="D54" s="20"/>
      <c r="E54" s="20"/>
      <c r="F54" s="20"/>
    </row>
    <row r="55" spans="1:6" ht="13.2">
      <c r="A55" s="20"/>
      <c r="B55" s="20"/>
      <c r="C55" s="20"/>
      <c r="D55" s="20"/>
      <c r="E55" s="20"/>
      <c r="F55" s="20"/>
    </row>
    <row r="56" spans="1:6" ht="13.2">
      <c r="A56" s="20"/>
      <c r="B56" s="20"/>
      <c r="C56" s="20"/>
      <c r="D56" s="20"/>
      <c r="E56" s="20"/>
      <c r="F56" s="20"/>
    </row>
    <row r="57" spans="1:6" ht="13.2">
      <c r="A57" s="20"/>
      <c r="B57" s="20"/>
      <c r="C57" s="20"/>
      <c r="D57" s="20"/>
      <c r="E57" s="20"/>
      <c r="F57" s="20"/>
    </row>
    <row r="58" spans="1:6" ht="13.2">
      <c r="A58" s="20"/>
      <c r="B58" s="20"/>
      <c r="C58" s="20"/>
      <c r="D58" s="20"/>
      <c r="E58" s="20"/>
      <c r="F58" s="20"/>
    </row>
    <row r="59" spans="1:6" ht="13.2">
      <c r="A59" s="20"/>
      <c r="B59" s="20"/>
      <c r="C59" s="20"/>
      <c r="D59" s="20"/>
      <c r="E59" s="20"/>
      <c r="F59" s="20"/>
    </row>
    <row r="60" spans="1:6" ht="13.2">
      <c r="A60" s="20"/>
      <c r="B60" s="20"/>
      <c r="C60" s="20"/>
      <c r="D60" s="20"/>
      <c r="E60" s="20"/>
      <c r="F60" s="20"/>
    </row>
    <row r="61" spans="1:6" ht="13.2">
      <c r="A61" s="20"/>
      <c r="B61" s="20"/>
      <c r="C61" s="20"/>
      <c r="D61" s="20"/>
      <c r="E61" s="20"/>
      <c r="F61" s="20"/>
    </row>
    <row r="62" spans="1:6" ht="13.2">
      <c r="A62" s="20"/>
      <c r="B62" s="20"/>
      <c r="C62" s="20"/>
      <c r="D62" s="20"/>
      <c r="E62" s="20"/>
      <c r="F62" s="20"/>
    </row>
    <row r="63" spans="1:6" ht="13.2">
      <c r="A63" s="20"/>
      <c r="B63" s="20"/>
      <c r="C63" s="20"/>
      <c r="D63" s="20"/>
      <c r="E63" s="20"/>
      <c r="F63" s="20"/>
    </row>
    <row r="64" spans="1:6" ht="13.2">
      <c r="A64" s="20"/>
      <c r="B64" s="20"/>
      <c r="C64" s="20"/>
      <c r="D64" s="20"/>
      <c r="E64" s="20"/>
      <c r="F64" s="20"/>
    </row>
    <row r="65" spans="1:6" ht="13.2">
      <c r="A65" s="20"/>
      <c r="B65" s="20"/>
      <c r="C65" s="20"/>
      <c r="D65" s="20"/>
      <c r="E65" s="20"/>
      <c r="F65" s="20"/>
    </row>
    <row r="66" spans="1:6" ht="13.2">
      <c r="A66" s="20"/>
      <c r="B66" s="20"/>
      <c r="C66" s="20"/>
      <c r="D66" s="20"/>
      <c r="E66" s="20"/>
      <c r="F66" s="20"/>
    </row>
    <row r="67" spans="1:6" ht="13.2">
      <c r="A67" s="20"/>
      <c r="B67" s="20"/>
      <c r="C67" s="20"/>
      <c r="D67" s="20"/>
      <c r="E67" s="20"/>
      <c r="F67" s="20"/>
    </row>
    <row r="68" spans="1:6" ht="13.2">
      <c r="A68" s="20"/>
      <c r="B68" s="20"/>
      <c r="C68" s="20"/>
      <c r="D68" s="20"/>
      <c r="E68" s="20"/>
      <c r="F68" s="20"/>
    </row>
    <row r="69" spans="1:6" ht="13.2">
      <c r="A69" s="20"/>
      <c r="B69" s="20"/>
      <c r="C69" s="20"/>
      <c r="D69" s="20"/>
      <c r="E69" s="20"/>
      <c r="F69" s="20"/>
    </row>
    <row r="70" spans="1:6" ht="13.2">
      <c r="A70" s="20"/>
      <c r="B70" s="20"/>
      <c r="C70" s="20"/>
      <c r="D70" s="20"/>
      <c r="E70" s="20"/>
      <c r="F70" s="20"/>
    </row>
    <row r="71" spans="1:6" ht="13.2">
      <c r="A71" s="20"/>
      <c r="B71" s="20"/>
      <c r="C71" s="20"/>
      <c r="D71" s="20"/>
      <c r="E71" s="20"/>
      <c r="F71" s="20"/>
    </row>
    <row r="72" spans="1:6" ht="13.2">
      <c r="A72" s="20"/>
      <c r="B72" s="20"/>
      <c r="C72" s="20"/>
      <c r="D72" s="20"/>
      <c r="E72" s="20"/>
      <c r="F72" s="20"/>
    </row>
    <row r="73" spans="1:6" ht="13.2">
      <c r="A73" s="20"/>
      <c r="B73" s="20"/>
      <c r="C73" s="20"/>
      <c r="D73" s="20"/>
      <c r="E73" s="20"/>
      <c r="F73" s="20"/>
    </row>
    <row r="74" spans="1:6" ht="13.2">
      <c r="A74" s="20"/>
      <c r="B74" s="20"/>
      <c r="C74" s="20"/>
      <c r="D74" s="20"/>
      <c r="E74" s="20"/>
      <c r="F74" s="20"/>
    </row>
    <row r="75" spans="1:6" ht="13.2">
      <c r="A75" s="20"/>
      <c r="B75" s="20"/>
      <c r="C75" s="20"/>
      <c r="D75" s="20"/>
      <c r="E75" s="20"/>
      <c r="F75" s="20"/>
    </row>
    <row r="76" spans="1:6" ht="13.2">
      <c r="A76" s="20"/>
      <c r="B76" s="20"/>
      <c r="C76" s="20"/>
      <c r="D76" s="20"/>
      <c r="E76" s="20"/>
      <c r="F76" s="20"/>
    </row>
    <row r="77" spans="1:6" ht="13.2">
      <c r="A77" s="20"/>
      <c r="B77" s="20"/>
      <c r="C77" s="20"/>
      <c r="D77" s="20"/>
      <c r="E77" s="20"/>
      <c r="F77" s="20"/>
    </row>
    <row r="78" spans="1:6" ht="13.2">
      <c r="A78" s="20"/>
      <c r="B78" s="20"/>
      <c r="C78" s="20"/>
      <c r="D78" s="20"/>
      <c r="E78" s="20"/>
      <c r="F78" s="20"/>
    </row>
    <row r="79" spans="1:6" ht="13.2">
      <c r="A79" s="20"/>
      <c r="B79" s="20"/>
      <c r="C79" s="20"/>
      <c r="D79" s="20"/>
      <c r="E79" s="20"/>
      <c r="F79" s="20"/>
    </row>
    <row r="80" spans="1:6" ht="13.2">
      <c r="A80" s="20"/>
      <c r="B80" s="20"/>
      <c r="C80" s="20"/>
      <c r="D80" s="20"/>
      <c r="E80" s="20"/>
      <c r="F80" s="20"/>
    </row>
    <row r="81" spans="1:6" ht="13.2">
      <c r="A81" s="20"/>
      <c r="B81" s="20"/>
      <c r="C81" s="20"/>
      <c r="D81" s="20"/>
      <c r="E81" s="20"/>
      <c r="F81" s="20"/>
    </row>
    <row r="82" spans="1:6" ht="13.2">
      <c r="A82" s="20"/>
      <c r="B82" s="20"/>
      <c r="C82" s="20"/>
      <c r="D82" s="20"/>
      <c r="E82" s="20"/>
      <c r="F82" s="20"/>
    </row>
    <row r="83" spans="1:6" ht="13.2">
      <c r="A83" s="20"/>
      <c r="B83" s="20"/>
      <c r="C83" s="20"/>
      <c r="D83" s="20"/>
      <c r="E83" s="20"/>
      <c r="F83" s="20"/>
    </row>
    <row r="84" spans="1:6" ht="13.2">
      <c r="A84" s="20"/>
      <c r="B84" s="20"/>
      <c r="C84" s="20"/>
      <c r="D84" s="20"/>
      <c r="E84" s="20"/>
      <c r="F84" s="20"/>
    </row>
    <row r="85" spans="1:6" ht="13.2">
      <c r="A85" s="20"/>
      <c r="B85" s="20"/>
      <c r="C85" s="20"/>
      <c r="D85" s="20"/>
      <c r="E85" s="20"/>
      <c r="F85" s="20"/>
    </row>
    <row r="86" spans="1:6" ht="13.2">
      <c r="A86" s="20"/>
      <c r="B86" s="20"/>
      <c r="C86" s="20"/>
      <c r="D86" s="20"/>
      <c r="E86" s="20"/>
      <c r="F86" s="20"/>
    </row>
    <row r="87" spans="1:6" ht="13.2">
      <c r="A87" s="20"/>
      <c r="B87" s="20"/>
      <c r="C87" s="20"/>
      <c r="D87" s="20"/>
      <c r="E87" s="20"/>
      <c r="F87" s="20"/>
    </row>
    <row r="88" spans="1:6" ht="13.2">
      <c r="A88" s="20"/>
      <c r="B88" s="20"/>
      <c r="C88" s="20"/>
      <c r="D88" s="20"/>
      <c r="E88" s="20"/>
      <c r="F88" s="20"/>
    </row>
    <row r="89" spans="1:6" ht="13.2">
      <c r="A89" s="20"/>
      <c r="B89" s="20"/>
      <c r="C89" s="20"/>
      <c r="D89" s="20"/>
      <c r="E89" s="20"/>
      <c r="F89" s="20"/>
    </row>
    <row r="90" spans="1:6" ht="13.2">
      <c r="A90" s="20"/>
      <c r="B90" s="20"/>
      <c r="C90" s="20"/>
      <c r="D90" s="20"/>
      <c r="E90" s="20"/>
      <c r="F90" s="20"/>
    </row>
    <row r="91" spans="1:6" ht="13.2">
      <c r="A91" s="20"/>
      <c r="B91" s="20"/>
      <c r="C91" s="20"/>
      <c r="D91" s="20"/>
      <c r="E91" s="20"/>
      <c r="F91" s="20"/>
    </row>
    <row r="92" spans="1:6" ht="13.2">
      <c r="A92" s="20"/>
      <c r="B92" s="20"/>
      <c r="C92" s="20"/>
      <c r="D92" s="20"/>
      <c r="E92" s="20"/>
      <c r="F92" s="20"/>
    </row>
    <row r="93" spans="1:6" ht="13.2">
      <c r="A93" s="20"/>
      <c r="B93" s="20"/>
      <c r="C93" s="20"/>
      <c r="D93" s="20"/>
      <c r="E93" s="20"/>
      <c r="F93" s="20"/>
    </row>
    <row r="94" spans="1:6" ht="13.2">
      <c r="A94" s="20"/>
      <c r="B94" s="20"/>
      <c r="C94" s="20"/>
      <c r="D94" s="20"/>
      <c r="E94" s="20"/>
      <c r="F94" s="20"/>
    </row>
    <row r="95" spans="1:6" ht="13.2">
      <c r="A95" s="20"/>
      <c r="B95" s="20"/>
      <c r="C95" s="20"/>
      <c r="D95" s="20"/>
      <c r="E95" s="20"/>
      <c r="F95" s="20"/>
    </row>
    <row r="96" spans="1:6" ht="13.2">
      <c r="A96" s="20"/>
      <c r="B96" s="20"/>
      <c r="C96" s="20"/>
      <c r="D96" s="20"/>
      <c r="E96" s="20"/>
      <c r="F96" s="20"/>
    </row>
    <row r="97" spans="1:6" ht="13.2">
      <c r="A97" s="20"/>
      <c r="B97" s="20"/>
      <c r="C97" s="20"/>
      <c r="D97" s="20"/>
      <c r="E97" s="20"/>
      <c r="F97" s="20"/>
    </row>
    <row r="98" spans="1:6" ht="13.2">
      <c r="A98" s="20"/>
      <c r="B98" s="20"/>
      <c r="C98" s="20"/>
      <c r="D98" s="20"/>
      <c r="E98" s="20"/>
      <c r="F98" s="20"/>
    </row>
    <row r="99" spans="1:6" ht="13.2">
      <c r="A99" s="20"/>
      <c r="B99" s="20"/>
      <c r="C99" s="20"/>
      <c r="D99" s="20"/>
      <c r="E99" s="20"/>
      <c r="F99" s="20"/>
    </row>
    <row r="100" spans="1:6" ht="13.2">
      <c r="A100" s="20"/>
      <c r="B100" s="20"/>
      <c r="C100" s="20"/>
      <c r="D100" s="20"/>
      <c r="E100" s="20"/>
      <c r="F100" s="20"/>
    </row>
    <row r="101" spans="1:6" ht="13.2">
      <c r="A101" s="20"/>
      <c r="B101" s="20"/>
      <c r="C101" s="20"/>
      <c r="D101" s="20"/>
      <c r="E101" s="20"/>
      <c r="F101" s="20"/>
    </row>
    <row r="102" spans="1:6" ht="13.2">
      <c r="A102" s="20"/>
      <c r="B102" s="20"/>
      <c r="C102" s="20"/>
      <c r="D102" s="20"/>
      <c r="E102" s="20"/>
      <c r="F102" s="20"/>
    </row>
    <row r="103" spans="1:6" ht="13.2">
      <c r="A103" s="20"/>
      <c r="B103" s="20"/>
      <c r="C103" s="20"/>
      <c r="D103" s="20"/>
      <c r="E103" s="20"/>
      <c r="F103" s="20"/>
    </row>
    <row r="104" spans="1:6" ht="13.2">
      <c r="A104" s="20"/>
      <c r="B104" s="20"/>
      <c r="C104" s="20"/>
      <c r="D104" s="20"/>
      <c r="E104" s="20"/>
      <c r="F104" s="20"/>
    </row>
    <row r="105" spans="1:6" ht="13.2">
      <c r="A105" s="20"/>
      <c r="B105" s="20"/>
      <c r="C105" s="20"/>
      <c r="D105" s="20"/>
      <c r="E105" s="20"/>
      <c r="F105" s="20"/>
    </row>
    <row r="106" spans="1:6" ht="13.2">
      <c r="A106" s="20"/>
      <c r="B106" s="20"/>
      <c r="C106" s="20"/>
      <c r="D106" s="20"/>
      <c r="E106" s="20"/>
      <c r="F106" s="20"/>
    </row>
    <row r="107" spans="1:6" ht="13.2">
      <c r="A107" s="20"/>
      <c r="B107" s="20"/>
      <c r="C107" s="20"/>
      <c r="D107" s="20"/>
      <c r="E107" s="20"/>
      <c r="F107" s="20"/>
    </row>
    <row r="108" spans="1:6" ht="13.2">
      <c r="A108" s="20"/>
      <c r="B108" s="20"/>
      <c r="C108" s="20"/>
      <c r="D108" s="20"/>
      <c r="E108" s="20"/>
      <c r="F108" s="20"/>
    </row>
    <row r="109" spans="1:6" ht="13.2">
      <c r="A109" s="20"/>
      <c r="B109" s="20"/>
      <c r="C109" s="20"/>
      <c r="D109" s="20"/>
      <c r="E109" s="20"/>
      <c r="F109" s="20"/>
    </row>
    <row r="110" spans="1:6" ht="13.2">
      <c r="A110" s="20"/>
      <c r="B110" s="20"/>
      <c r="C110" s="20"/>
      <c r="D110" s="20"/>
      <c r="E110" s="20"/>
      <c r="F110" s="20"/>
    </row>
    <row r="111" spans="1:6" ht="13.2">
      <c r="A111" s="20"/>
      <c r="B111" s="20"/>
      <c r="C111" s="20"/>
      <c r="D111" s="20"/>
      <c r="E111" s="20"/>
      <c r="F111" s="20"/>
    </row>
    <row r="112" spans="1:6" ht="13.2">
      <c r="A112" s="20"/>
      <c r="B112" s="20"/>
      <c r="C112" s="20"/>
      <c r="D112" s="20"/>
      <c r="E112" s="20"/>
      <c r="F112" s="20"/>
    </row>
    <row r="113" spans="1:6" ht="13.2">
      <c r="A113" s="20"/>
      <c r="B113" s="20"/>
      <c r="C113" s="20"/>
      <c r="D113" s="20"/>
      <c r="E113" s="20"/>
      <c r="F113" s="20"/>
    </row>
    <row r="114" spans="1:6" ht="13.2">
      <c r="A114" s="20"/>
      <c r="B114" s="20"/>
      <c r="C114" s="20"/>
      <c r="D114" s="20"/>
      <c r="E114" s="20"/>
      <c r="F114" s="20"/>
    </row>
    <row r="115" spans="1:6" ht="13.2">
      <c r="A115" s="20"/>
      <c r="B115" s="20"/>
      <c r="C115" s="20"/>
      <c r="D115" s="20"/>
      <c r="E115" s="20"/>
      <c r="F115" s="20"/>
    </row>
    <row r="116" spans="1:6" ht="13.2">
      <c r="A116" s="20"/>
      <c r="B116" s="20"/>
      <c r="C116" s="20"/>
      <c r="D116" s="20"/>
      <c r="E116" s="20"/>
      <c r="F116" s="20"/>
    </row>
    <row r="117" spans="1:6" ht="13.2">
      <c r="A117" s="20"/>
      <c r="B117" s="20"/>
      <c r="C117" s="20"/>
      <c r="D117" s="20"/>
      <c r="E117" s="20"/>
      <c r="F117" s="20"/>
    </row>
    <row r="118" spans="1:6" ht="13.2">
      <c r="A118" s="20"/>
      <c r="B118" s="20"/>
      <c r="C118" s="20"/>
      <c r="D118" s="20"/>
      <c r="E118" s="20"/>
      <c r="F118" s="20"/>
    </row>
    <row r="119" spans="1:6" ht="13.2">
      <c r="A119" s="20"/>
      <c r="B119" s="20"/>
      <c r="C119" s="20"/>
      <c r="D119" s="20"/>
      <c r="E119" s="20"/>
      <c r="F119" s="20"/>
    </row>
    <row r="120" spans="1:6" ht="13.2">
      <c r="A120" s="20"/>
      <c r="B120" s="20"/>
      <c r="C120" s="20"/>
      <c r="D120" s="20"/>
      <c r="E120" s="20"/>
      <c r="F120" s="20"/>
    </row>
    <row r="121" spans="1:6" ht="13.2">
      <c r="A121" s="20"/>
      <c r="B121" s="20"/>
      <c r="C121" s="20"/>
      <c r="D121" s="20"/>
      <c r="E121" s="20"/>
      <c r="F121" s="20"/>
    </row>
    <row r="122" spans="1:6" ht="13.2">
      <c r="A122" s="20"/>
      <c r="B122" s="20"/>
      <c r="C122" s="20"/>
      <c r="D122" s="20"/>
      <c r="E122" s="20"/>
      <c r="F122" s="20"/>
    </row>
    <row r="123" spans="1:6" ht="13.2">
      <c r="A123" s="20"/>
      <c r="B123" s="20"/>
      <c r="C123" s="20"/>
      <c r="D123" s="20"/>
      <c r="E123" s="20"/>
      <c r="F123" s="20"/>
    </row>
    <row r="124" spans="1:6" ht="13.2">
      <c r="A124" s="20"/>
      <c r="B124" s="20"/>
      <c r="C124" s="20"/>
      <c r="D124" s="20"/>
      <c r="E124" s="20"/>
      <c r="F124" s="20"/>
    </row>
    <row r="125" spans="1:6" ht="13.2">
      <c r="A125" s="20"/>
      <c r="B125" s="20"/>
      <c r="C125" s="20"/>
      <c r="D125" s="20"/>
      <c r="E125" s="20"/>
      <c r="F125" s="20"/>
    </row>
    <row r="126" spans="1:6" ht="13.2">
      <c r="A126" s="20"/>
      <c r="B126" s="20"/>
      <c r="C126" s="20"/>
      <c r="D126" s="20"/>
      <c r="E126" s="20"/>
      <c r="F126" s="20"/>
    </row>
    <row r="127" spans="1:6" ht="13.2">
      <c r="A127" s="20"/>
      <c r="B127" s="20"/>
      <c r="C127" s="20"/>
      <c r="D127" s="20"/>
      <c r="E127" s="20"/>
      <c r="F127" s="20"/>
    </row>
    <row r="128" spans="1:6" ht="13.2">
      <c r="A128" s="20"/>
      <c r="B128" s="20"/>
      <c r="C128" s="20"/>
      <c r="D128" s="20"/>
      <c r="E128" s="20"/>
      <c r="F128" s="20"/>
    </row>
    <row r="129" spans="1:6" ht="13.2">
      <c r="A129" s="20"/>
      <c r="B129" s="20"/>
      <c r="C129" s="20"/>
      <c r="D129" s="20"/>
      <c r="E129" s="20"/>
      <c r="F129" s="20"/>
    </row>
    <row r="130" spans="1:6" ht="13.2">
      <c r="A130" s="20"/>
      <c r="B130" s="20"/>
      <c r="C130" s="20"/>
      <c r="D130" s="20"/>
      <c r="E130" s="20"/>
      <c r="F130" s="20"/>
    </row>
    <row r="131" spans="1:6" ht="13.2">
      <c r="A131" s="20"/>
      <c r="B131" s="20"/>
      <c r="C131" s="20"/>
      <c r="D131" s="20"/>
      <c r="E131" s="20"/>
      <c r="F131" s="20"/>
    </row>
    <row r="132" spans="1:6" ht="13.2">
      <c r="A132" s="20"/>
      <c r="B132" s="20"/>
      <c r="C132" s="20"/>
      <c r="D132" s="20"/>
      <c r="E132" s="20"/>
      <c r="F132" s="20"/>
    </row>
    <row r="133" spans="1:6" ht="13.2">
      <c r="A133" s="20"/>
      <c r="B133" s="20"/>
      <c r="C133" s="20"/>
      <c r="D133" s="20"/>
      <c r="E133" s="20"/>
      <c r="F133" s="20"/>
    </row>
    <row r="134" spans="1:6" ht="13.2">
      <c r="A134" s="20"/>
      <c r="B134" s="20"/>
      <c r="C134" s="20"/>
      <c r="D134" s="20"/>
      <c r="E134" s="20"/>
      <c r="F134" s="20"/>
    </row>
    <row r="135" spans="1:6" ht="13.2">
      <c r="A135" s="20"/>
      <c r="B135" s="20"/>
      <c r="C135" s="20"/>
      <c r="D135" s="20"/>
      <c r="E135" s="20"/>
      <c r="F135" s="20"/>
    </row>
    <row r="136" spans="1:6" ht="13.2">
      <c r="A136" s="20"/>
      <c r="B136" s="20"/>
      <c r="C136" s="20"/>
      <c r="D136" s="20"/>
      <c r="E136" s="20"/>
      <c r="F136" s="20"/>
    </row>
    <row r="137" spans="1:6" ht="13.2">
      <c r="A137" s="20"/>
      <c r="B137" s="20"/>
      <c r="C137" s="20"/>
      <c r="D137" s="20"/>
      <c r="E137" s="20"/>
      <c r="F137" s="20"/>
    </row>
    <row r="138" spans="1:6" ht="13.2">
      <c r="A138" s="20"/>
      <c r="B138" s="20"/>
      <c r="C138" s="20"/>
      <c r="D138" s="20"/>
      <c r="E138" s="20"/>
      <c r="F138" s="20"/>
    </row>
    <row r="139" spans="1:6" ht="13.2">
      <c r="A139" s="20"/>
      <c r="B139" s="20"/>
      <c r="C139" s="20"/>
      <c r="D139" s="20"/>
      <c r="E139" s="20"/>
      <c r="F139" s="20"/>
    </row>
    <row r="140" spans="1:6" ht="13.2">
      <c r="A140" s="20"/>
      <c r="B140" s="20"/>
      <c r="C140" s="20"/>
      <c r="D140" s="20"/>
      <c r="E140" s="20"/>
      <c r="F140" s="20"/>
    </row>
    <row r="141" spans="1:6" ht="13.2">
      <c r="A141" s="20"/>
      <c r="B141" s="20"/>
      <c r="C141" s="20"/>
      <c r="D141" s="20"/>
      <c r="E141" s="20"/>
      <c r="F141" s="20"/>
    </row>
    <row r="142" spans="1:6" ht="13.2">
      <c r="A142" s="20"/>
      <c r="B142" s="20"/>
      <c r="C142" s="20"/>
      <c r="D142" s="20"/>
      <c r="E142" s="20"/>
      <c r="F142" s="20"/>
    </row>
    <row r="143" spans="1:6" ht="13.2">
      <c r="A143" s="20"/>
      <c r="B143" s="20"/>
      <c r="C143" s="20"/>
      <c r="D143" s="20"/>
      <c r="E143" s="20"/>
      <c r="F143" s="20"/>
    </row>
    <row r="144" spans="1:6" ht="13.2">
      <c r="A144" s="20"/>
      <c r="B144" s="20"/>
      <c r="C144" s="20"/>
      <c r="D144" s="20"/>
      <c r="E144" s="20"/>
      <c r="F144" s="20"/>
    </row>
    <row r="145" spans="1:6" ht="13.2">
      <c r="A145" s="20"/>
      <c r="B145" s="20"/>
      <c r="C145" s="20"/>
      <c r="D145" s="20"/>
      <c r="E145" s="20"/>
      <c r="F145" s="20"/>
    </row>
    <row r="146" spans="1:6" ht="13.2">
      <c r="A146" s="20"/>
      <c r="B146" s="20"/>
      <c r="C146" s="20"/>
      <c r="D146" s="20"/>
      <c r="E146" s="20"/>
      <c r="F146" s="20"/>
    </row>
    <row r="147" spans="1:6" ht="13.2">
      <c r="A147" s="20"/>
      <c r="B147" s="20"/>
      <c r="C147" s="20"/>
      <c r="D147" s="20"/>
      <c r="E147" s="20"/>
      <c r="F147" s="20"/>
    </row>
    <row r="148" spans="1:6" ht="13.2">
      <c r="A148" s="20"/>
      <c r="B148" s="20"/>
      <c r="C148" s="20"/>
      <c r="D148" s="20"/>
      <c r="E148" s="20"/>
      <c r="F148" s="20"/>
    </row>
    <row r="149" spans="1:6" ht="13.2">
      <c r="A149" s="20"/>
      <c r="B149" s="20"/>
      <c r="C149" s="20"/>
      <c r="D149" s="20"/>
      <c r="E149" s="20"/>
      <c r="F149" s="20"/>
    </row>
    <row r="150" spans="1:6" ht="13.2">
      <c r="A150" s="20"/>
      <c r="B150" s="20"/>
      <c r="C150" s="20"/>
      <c r="D150" s="20"/>
      <c r="E150" s="20"/>
      <c r="F150" s="20"/>
    </row>
    <row r="151" spans="1:6" ht="13.2">
      <c r="A151" s="20"/>
      <c r="B151" s="20"/>
      <c r="C151" s="20"/>
      <c r="D151" s="20"/>
      <c r="E151" s="20"/>
      <c r="F151" s="20"/>
    </row>
    <row r="152" spans="1:6" ht="13.2">
      <c r="A152" s="20"/>
      <c r="B152" s="20"/>
      <c r="C152" s="20"/>
      <c r="D152" s="20"/>
      <c r="E152" s="20"/>
      <c r="F152" s="20"/>
    </row>
    <row r="153" spans="1:6" ht="13.2">
      <c r="A153" s="20"/>
      <c r="B153" s="20"/>
      <c r="C153" s="20"/>
      <c r="D153" s="20"/>
      <c r="E153" s="20"/>
      <c r="F153" s="20"/>
    </row>
    <row r="154" spans="1:6" ht="13.2">
      <c r="A154" s="20"/>
      <c r="B154" s="20"/>
      <c r="C154" s="20"/>
      <c r="D154" s="20"/>
      <c r="E154" s="20"/>
      <c r="F154" s="20"/>
    </row>
    <row r="155" spans="1:6" ht="13.2">
      <c r="A155" s="20"/>
      <c r="B155" s="20"/>
      <c r="C155" s="20"/>
      <c r="D155" s="20"/>
      <c r="E155" s="20"/>
      <c r="F155" s="20"/>
    </row>
    <row r="156" spans="1:6" ht="13.2">
      <c r="A156" s="20"/>
      <c r="B156" s="20"/>
      <c r="C156" s="20"/>
      <c r="D156" s="20"/>
      <c r="E156" s="20"/>
      <c r="F156" s="20"/>
    </row>
    <row r="157" spans="1:6" ht="13.2">
      <c r="A157" s="20"/>
      <c r="B157" s="20"/>
      <c r="C157" s="20"/>
      <c r="D157" s="20"/>
      <c r="E157" s="20"/>
      <c r="F157" s="20"/>
    </row>
    <row r="158" spans="1:6" ht="13.2">
      <c r="A158" s="20"/>
      <c r="B158" s="20"/>
      <c r="C158" s="20"/>
      <c r="D158" s="20"/>
      <c r="E158" s="20"/>
      <c r="F158" s="20"/>
    </row>
    <row r="159" spans="1:6" ht="13.2">
      <c r="A159" s="20"/>
      <c r="B159" s="20"/>
      <c r="C159" s="20"/>
      <c r="D159" s="20"/>
      <c r="E159" s="20"/>
      <c r="F159" s="20"/>
    </row>
    <row r="160" spans="1:6" ht="13.2">
      <c r="A160" s="20"/>
      <c r="B160" s="20"/>
      <c r="C160" s="20"/>
      <c r="D160" s="20"/>
      <c r="E160" s="20"/>
      <c r="F160" s="20"/>
    </row>
    <row r="161" spans="1:6" ht="13.2">
      <c r="A161" s="20"/>
      <c r="B161" s="20"/>
      <c r="C161" s="20"/>
      <c r="D161" s="20"/>
      <c r="E161" s="20"/>
      <c r="F161" s="20"/>
    </row>
    <row r="162" spans="1:6" ht="13.2">
      <c r="A162" s="20"/>
      <c r="B162" s="20"/>
      <c r="C162" s="20"/>
      <c r="D162" s="20"/>
      <c r="E162" s="20"/>
      <c r="F162" s="20"/>
    </row>
    <row r="163" spans="1:6" ht="13.2">
      <c r="A163" s="20"/>
      <c r="B163" s="20"/>
      <c r="C163" s="20"/>
      <c r="D163" s="20"/>
      <c r="E163" s="20"/>
      <c r="F163" s="20"/>
    </row>
    <row r="164" spans="1:6" ht="13.2">
      <c r="A164" s="20"/>
      <c r="B164" s="20"/>
      <c r="C164" s="20"/>
      <c r="D164" s="20"/>
      <c r="E164" s="20"/>
      <c r="F164" s="20"/>
    </row>
    <row r="165" spans="1:6" ht="13.2">
      <c r="A165" s="20"/>
      <c r="B165" s="20"/>
      <c r="C165" s="20"/>
      <c r="D165" s="20"/>
      <c r="E165" s="20"/>
      <c r="F165" s="20"/>
    </row>
    <row r="166" spans="1:6" ht="13.2">
      <c r="A166" s="20"/>
      <c r="B166" s="20"/>
      <c r="C166" s="20"/>
      <c r="D166" s="20"/>
      <c r="E166" s="20"/>
      <c r="F166" s="20"/>
    </row>
    <row r="167" spans="1:6" ht="13.2">
      <c r="A167" s="20"/>
      <c r="B167" s="20"/>
      <c r="C167" s="20"/>
      <c r="D167" s="20"/>
      <c r="E167" s="20"/>
      <c r="F167" s="20"/>
    </row>
    <row r="168" spans="1:6" ht="13.2">
      <c r="A168" s="20"/>
      <c r="B168" s="20"/>
      <c r="C168" s="20"/>
      <c r="D168" s="20"/>
      <c r="E168" s="20"/>
      <c r="F168" s="20"/>
    </row>
    <row r="169" spans="1:6" ht="13.2">
      <c r="A169" s="20"/>
      <c r="B169" s="20"/>
      <c r="C169" s="20"/>
      <c r="D169" s="20"/>
      <c r="E169" s="20"/>
      <c r="F169" s="20"/>
    </row>
    <row r="170" spans="1:6" ht="13.2">
      <c r="A170" s="20"/>
      <c r="B170" s="20"/>
      <c r="C170" s="20"/>
      <c r="D170" s="20"/>
      <c r="E170" s="20"/>
      <c r="F170" s="20"/>
    </row>
    <row r="171" spans="1:6" ht="13.2">
      <c r="A171" s="20"/>
      <c r="B171" s="20"/>
      <c r="C171" s="20"/>
      <c r="D171" s="20"/>
      <c r="E171" s="20"/>
      <c r="F171" s="20"/>
    </row>
    <row r="172" spans="1:6" ht="13.2">
      <c r="A172" s="20"/>
      <c r="B172" s="20"/>
      <c r="C172" s="20"/>
      <c r="D172" s="20"/>
      <c r="E172" s="20"/>
      <c r="F172" s="20"/>
    </row>
    <row r="173" spans="1:6" ht="13.2">
      <c r="A173" s="20"/>
      <c r="B173" s="20"/>
      <c r="C173" s="20"/>
      <c r="D173" s="20"/>
      <c r="E173" s="20"/>
      <c r="F173" s="20"/>
    </row>
    <row r="174" spans="1:6" ht="13.2">
      <c r="A174" s="20"/>
      <c r="B174" s="20"/>
      <c r="C174" s="20"/>
      <c r="D174" s="20"/>
      <c r="E174" s="20"/>
      <c r="F174" s="20"/>
    </row>
    <row r="175" spans="1:6" ht="13.2">
      <c r="A175" s="20"/>
      <c r="B175" s="20"/>
      <c r="C175" s="20"/>
      <c r="D175" s="20"/>
      <c r="E175" s="20"/>
      <c r="F175" s="20"/>
    </row>
    <row r="176" spans="1:6" ht="13.2">
      <c r="A176" s="20"/>
      <c r="B176" s="20"/>
      <c r="C176" s="20"/>
      <c r="D176" s="20"/>
      <c r="E176" s="20"/>
      <c r="F176" s="20"/>
    </row>
    <row r="177" spans="1:6" ht="13.2">
      <c r="A177" s="20"/>
      <c r="B177" s="20"/>
      <c r="C177" s="20"/>
      <c r="D177" s="20"/>
      <c r="E177" s="20"/>
      <c r="F177" s="20"/>
    </row>
    <row r="178" spans="1:6" ht="13.2">
      <c r="A178" s="20"/>
      <c r="B178" s="20"/>
      <c r="C178" s="20"/>
      <c r="D178" s="20"/>
      <c r="E178" s="20"/>
      <c r="F178" s="20"/>
    </row>
    <row r="179" spans="1:6" ht="13.2">
      <c r="A179" s="20"/>
      <c r="B179" s="20"/>
      <c r="C179" s="20"/>
      <c r="D179" s="20"/>
      <c r="E179" s="20"/>
      <c r="F179" s="20"/>
    </row>
    <row r="180" spans="1:6" ht="13.2">
      <c r="A180" s="20"/>
      <c r="B180" s="20"/>
      <c r="C180" s="20"/>
      <c r="D180" s="20"/>
      <c r="E180" s="20"/>
      <c r="F180" s="20"/>
    </row>
    <row r="181" spans="1:6" ht="13.2">
      <c r="A181" s="20"/>
      <c r="B181" s="20"/>
      <c r="C181" s="20"/>
      <c r="D181" s="20"/>
      <c r="E181" s="20"/>
      <c r="F181" s="20"/>
    </row>
    <row r="182" spans="1:6" ht="13.2">
      <c r="A182" s="20"/>
      <c r="B182" s="20"/>
      <c r="C182" s="20"/>
      <c r="D182" s="20"/>
      <c r="E182" s="20"/>
      <c r="F182" s="20"/>
    </row>
    <row r="183" spans="1:6" ht="13.2">
      <c r="A183" s="20"/>
      <c r="B183" s="20"/>
      <c r="C183" s="20"/>
      <c r="D183" s="20"/>
      <c r="E183" s="20"/>
      <c r="F183" s="20"/>
    </row>
    <row r="184" spans="1:6" ht="13.2">
      <c r="A184" s="20"/>
      <c r="B184" s="20"/>
      <c r="C184" s="20"/>
      <c r="D184" s="20"/>
      <c r="E184" s="20"/>
      <c r="F184" s="20"/>
    </row>
    <row r="185" spans="1:6" ht="13.2">
      <c r="A185" s="20"/>
      <c r="B185" s="20"/>
      <c r="C185" s="20"/>
      <c r="D185" s="20"/>
      <c r="E185" s="20"/>
      <c r="F185" s="20"/>
    </row>
    <row r="186" spans="1:6" ht="13.2">
      <c r="A186" s="20"/>
      <c r="B186" s="20"/>
      <c r="C186" s="20"/>
      <c r="D186" s="20"/>
      <c r="E186" s="20"/>
      <c r="F186" s="20"/>
    </row>
    <row r="187" spans="1:6" ht="13.2">
      <c r="A187" s="20"/>
      <c r="B187" s="20"/>
      <c r="C187" s="20"/>
      <c r="D187" s="20"/>
      <c r="E187" s="20"/>
      <c r="F187" s="20"/>
    </row>
    <row r="188" spans="1:6" ht="13.2">
      <c r="A188" s="20"/>
      <c r="B188" s="20"/>
      <c r="C188" s="20"/>
      <c r="D188" s="20"/>
      <c r="E188" s="20"/>
      <c r="F188" s="20"/>
    </row>
    <row r="189" spans="1:6" ht="13.2">
      <c r="A189" s="20"/>
      <c r="B189" s="20"/>
      <c r="C189" s="20"/>
      <c r="D189" s="20"/>
      <c r="E189" s="20"/>
      <c r="F189" s="20"/>
    </row>
    <row r="190" spans="1:6" ht="13.2">
      <c r="A190" s="20"/>
      <c r="B190" s="20"/>
      <c r="C190" s="20"/>
      <c r="D190" s="20"/>
      <c r="E190" s="20"/>
      <c r="F190" s="20"/>
    </row>
    <row r="191" spans="1:6" ht="13.2">
      <c r="A191" s="20"/>
      <c r="B191" s="20"/>
      <c r="C191" s="20"/>
      <c r="D191" s="20"/>
      <c r="E191" s="20"/>
      <c r="F191" s="20"/>
    </row>
    <row r="192" spans="1:6" ht="13.2">
      <c r="A192" s="20"/>
      <c r="B192" s="20"/>
      <c r="C192" s="20"/>
      <c r="D192" s="20"/>
      <c r="E192" s="20"/>
      <c r="F192" s="20"/>
    </row>
    <row r="193" spans="1:6" ht="13.2">
      <c r="A193" s="20"/>
      <c r="B193" s="20"/>
      <c r="C193" s="20"/>
      <c r="D193" s="20"/>
      <c r="E193" s="20"/>
      <c r="F193" s="20"/>
    </row>
    <row r="194" spans="1:6" ht="13.2">
      <c r="A194" s="20"/>
      <c r="B194" s="20"/>
      <c r="C194" s="20"/>
      <c r="D194" s="20"/>
      <c r="E194" s="20"/>
      <c r="F194" s="20"/>
    </row>
    <row r="195" spans="1:6" ht="13.2">
      <c r="A195" s="20"/>
      <c r="B195" s="20"/>
      <c r="C195" s="20"/>
      <c r="D195" s="20"/>
      <c r="E195" s="20"/>
      <c r="F195" s="20"/>
    </row>
    <row r="196" spans="1:6" ht="13.2">
      <c r="A196" s="20"/>
      <c r="B196" s="20"/>
      <c r="C196" s="20"/>
      <c r="D196" s="20"/>
      <c r="E196" s="20"/>
      <c r="F196" s="20"/>
    </row>
    <row r="197" spans="1:6" ht="13.2">
      <c r="A197" s="20"/>
      <c r="B197" s="20"/>
      <c r="C197" s="20"/>
      <c r="D197" s="20"/>
      <c r="E197" s="20"/>
      <c r="F197" s="20"/>
    </row>
    <row r="198" spans="1:6" ht="13.2">
      <c r="A198" s="20"/>
      <c r="B198" s="20"/>
      <c r="C198" s="20"/>
      <c r="D198" s="20"/>
      <c r="E198" s="20"/>
      <c r="F198" s="20"/>
    </row>
    <row r="199" spans="1:6" ht="13.2">
      <c r="A199" s="20"/>
      <c r="B199" s="20"/>
      <c r="C199" s="20"/>
      <c r="D199" s="20"/>
      <c r="E199" s="20"/>
      <c r="F199" s="20"/>
    </row>
    <row r="200" spans="1:6" ht="13.2">
      <c r="A200" s="20"/>
      <c r="B200" s="20"/>
      <c r="C200" s="20"/>
      <c r="D200" s="20"/>
      <c r="E200" s="20"/>
      <c r="F200" s="20"/>
    </row>
    <row r="201" spans="1:6" ht="13.2">
      <c r="A201" s="20"/>
      <c r="B201" s="20"/>
      <c r="C201" s="20"/>
      <c r="D201" s="20"/>
      <c r="E201" s="20"/>
      <c r="F201" s="20"/>
    </row>
    <row r="202" spans="1:6" ht="13.2">
      <c r="A202" s="20"/>
      <c r="B202" s="20"/>
      <c r="C202" s="20"/>
      <c r="D202" s="20"/>
      <c r="E202" s="20"/>
      <c r="F202" s="20"/>
    </row>
    <row r="203" spans="1:6" ht="13.2">
      <c r="A203" s="20"/>
      <c r="B203" s="20"/>
      <c r="C203" s="20"/>
      <c r="D203" s="20"/>
      <c r="E203" s="20"/>
      <c r="F203" s="20"/>
    </row>
    <row r="204" spans="1:6" ht="13.2">
      <c r="A204" s="20"/>
      <c r="B204" s="20"/>
      <c r="C204" s="20"/>
      <c r="D204" s="20"/>
      <c r="E204" s="20"/>
      <c r="F204" s="20"/>
    </row>
    <row r="205" spans="1:6" ht="13.2">
      <c r="A205" s="20"/>
      <c r="B205" s="20"/>
      <c r="C205" s="20"/>
      <c r="D205" s="20"/>
      <c r="E205" s="20"/>
      <c r="F205" s="20"/>
    </row>
    <row r="206" spans="1:6" ht="13.2">
      <c r="A206" s="20"/>
      <c r="B206" s="20"/>
      <c r="C206" s="20"/>
      <c r="D206" s="20"/>
      <c r="E206" s="20"/>
      <c r="F206" s="20"/>
    </row>
    <row r="207" spans="1:6" ht="13.2">
      <c r="A207" s="20"/>
      <c r="B207" s="20"/>
      <c r="C207" s="20"/>
      <c r="D207" s="20"/>
      <c r="E207" s="20"/>
      <c r="F207" s="20"/>
    </row>
    <row r="208" spans="1:6" ht="13.2">
      <c r="A208" s="20"/>
      <c r="B208" s="20"/>
      <c r="C208" s="20"/>
      <c r="D208" s="20"/>
      <c r="E208" s="20"/>
      <c r="F208" s="20"/>
    </row>
    <row r="209" spans="1:6" ht="13.2">
      <c r="A209" s="20"/>
      <c r="B209" s="20"/>
      <c r="C209" s="20"/>
      <c r="D209" s="20"/>
      <c r="E209" s="20"/>
      <c r="F209" s="20"/>
    </row>
    <row r="210" spans="1:6" ht="13.2">
      <c r="A210" s="20"/>
      <c r="B210" s="20"/>
      <c r="C210" s="20"/>
      <c r="D210" s="20"/>
      <c r="E210" s="20"/>
      <c r="F210" s="20"/>
    </row>
    <row r="211" spans="1:6" ht="13.2">
      <c r="A211" s="20"/>
      <c r="B211" s="20"/>
      <c r="C211" s="20"/>
      <c r="D211" s="20"/>
      <c r="E211" s="20"/>
      <c r="F211" s="20"/>
    </row>
    <row r="212" spans="1:6" ht="13.2">
      <c r="A212" s="20"/>
      <c r="B212" s="20"/>
      <c r="C212" s="20"/>
      <c r="D212" s="20"/>
      <c r="E212" s="20"/>
      <c r="F212" s="20"/>
    </row>
    <row r="213" spans="1:6" ht="13.2">
      <c r="A213" s="20"/>
      <c r="B213" s="20"/>
      <c r="C213" s="20"/>
      <c r="D213" s="20"/>
      <c r="E213" s="20"/>
      <c r="F213" s="20"/>
    </row>
    <row r="214" spans="1:6" ht="13.2">
      <c r="A214" s="20"/>
      <c r="B214" s="20"/>
      <c r="C214" s="20"/>
      <c r="D214" s="20"/>
      <c r="E214" s="20"/>
      <c r="F214" s="20"/>
    </row>
    <row r="215" spans="1:6" ht="13.2">
      <c r="A215" s="20"/>
      <c r="B215" s="20"/>
      <c r="C215" s="20"/>
      <c r="D215" s="20"/>
      <c r="E215" s="20"/>
      <c r="F215" s="20"/>
    </row>
    <row r="216" spans="1:6" ht="13.2">
      <c r="A216" s="20"/>
      <c r="B216" s="20"/>
      <c r="C216" s="20"/>
      <c r="D216" s="20"/>
      <c r="E216" s="20"/>
      <c r="F216" s="20"/>
    </row>
    <row r="217" spans="1:6" ht="13.2">
      <c r="A217" s="20"/>
      <c r="B217" s="20"/>
      <c r="C217" s="20"/>
      <c r="D217" s="20"/>
      <c r="E217" s="20"/>
      <c r="F217" s="20"/>
    </row>
    <row r="218" spans="1:6" ht="13.2">
      <c r="A218" s="20"/>
      <c r="B218" s="20"/>
      <c r="C218" s="20"/>
      <c r="D218" s="20"/>
      <c r="E218" s="20"/>
      <c r="F218" s="20"/>
    </row>
    <row r="219" spans="1:6" ht="13.2">
      <c r="A219" s="20"/>
      <c r="B219" s="20"/>
      <c r="C219" s="20"/>
      <c r="D219" s="20"/>
      <c r="E219" s="20"/>
      <c r="F219" s="20"/>
    </row>
    <row r="220" spans="1:6" ht="13.2">
      <c r="A220" s="20"/>
      <c r="B220" s="20"/>
      <c r="C220" s="20"/>
      <c r="D220" s="20"/>
      <c r="E220" s="20"/>
      <c r="F220" s="20"/>
    </row>
    <row r="221" spans="1:6" ht="13.2">
      <c r="A221" s="20"/>
      <c r="B221" s="20"/>
      <c r="C221" s="20"/>
      <c r="D221" s="20"/>
      <c r="E221" s="20"/>
      <c r="F221" s="20"/>
    </row>
    <row r="222" spans="1:6" ht="13.2">
      <c r="A222" s="20"/>
      <c r="B222" s="20"/>
      <c r="C222" s="20"/>
      <c r="D222" s="20"/>
      <c r="E222" s="20"/>
      <c r="F222" s="20"/>
    </row>
    <row r="223" spans="1:6" ht="13.2">
      <c r="A223" s="20"/>
      <c r="B223" s="20"/>
      <c r="C223" s="20"/>
      <c r="D223" s="20"/>
      <c r="E223" s="20"/>
      <c r="F223" s="20"/>
    </row>
    <row r="224" spans="1:6" ht="13.2">
      <c r="A224" s="20"/>
      <c r="B224" s="20"/>
      <c r="C224" s="20"/>
      <c r="D224" s="20"/>
      <c r="E224" s="20"/>
      <c r="F224" s="20"/>
    </row>
    <row r="225" spans="1:6" ht="13.2">
      <c r="A225" s="20"/>
      <c r="B225" s="20"/>
      <c r="C225" s="20"/>
      <c r="D225" s="20"/>
      <c r="E225" s="20"/>
      <c r="F225" s="20"/>
    </row>
    <row r="226" spans="1:6" ht="13.2">
      <c r="A226" s="20"/>
      <c r="B226" s="20"/>
      <c r="C226" s="20"/>
      <c r="D226" s="20"/>
      <c r="E226" s="20"/>
      <c r="F226" s="20"/>
    </row>
    <row r="227" spans="1:6" ht="13.2">
      <c r="A227" s="20"/>
      <c r="B227" s="20"/>
      <c r="C227" s="20"/>
      <c r="D227" s="20"/>
      <c r="E227" s="20"/>
      <c r="F227" s="20"/>
    </row>
    <row r="228" spans="1:6" ht="13.2">
      <c r="A228" s="20"/>
      <c r="B228" s="20"/>
      <c r="C228" s="20"/>
      <c r="D228" s="20"/>
      <c r="E228" s="20"/>
      <c r="F228" s="20"/>
    </row>
    <row r="229" spans="1:6" ht="13.2">
      <c r="A229" s="20"/>
      <c r="B229" s="20"/>
      <c r="C229" s="20"/>
      <c r="D229" s="20"/>
      <c r="E229" s="20"/>
      <c r="F229" s="20"/>
    </row>
    <row r="230" spans="1:6" ht="13.2">
      <c r="A230" s="20"/>
      <c r="B230" s="20"/>
      <c r="C230" s="20"/>
      <c r="D230" s="20"/>
      <c r="E230" s="20"/>
      <c r="F230" s="20"/>
    </row>
    <row r="231" spans="1:6" ht="13.2">
      <c r="A231" s="20"/>
      <c r="B231" s="20"/>
      <c r="C231" s="20"/>
      <c r="D231" s="20"/>
      <c r="E231" s="20"/>
      <c r="F231" s="20"/>
    </row>
    <row r="232" spans="1:6" ht="13.2">
      <c r="A232" s="20"/>
      <c r="B232" s="20"/>
      <c r="C232" s="20"/>
      <c r="D232" s="20"/>
      <c r="E232" s="20"/>
      <c r="F232" s="20"/>
    </row>
    <row r="233" spans="1:6" ht="13.2">
      <c r="A233" s="20"/>
      <c r="B233" s="20"/>
      <c r="C233" s="20"/>
      <c r="D233" s="20"/>
      <c r="E233" s="20"/>
      <c r="F233" s="20"/>
    </row>
    <row r="234" spans="1:6" ht="13.2">
      <c r="A234" s="20"/>
      <c r="B234" s="20"/>
      <c r="C234" s="20"/>
      <c r="D234" s="20"/>
      <c r="E234" s="20"/>
      <c r="F234" s="20"/>
    </row>
    <row r="235" spans="1:6" ht="13.2">
      <c r="A235" s="20"/>
      <c r="B235" s="20"/>
      <c r="C235" s="20"/>
      <c r="D235" s="20"/>
      <c r="E235" s="20"/>
      <c r="F235" s="20"/>
    </row>
    <row r="236" spans="1:6" ht="13.2">
      <c r="A236" s="20"/>
      <c r="B236" s="20"/>
      <c r="C236" s="20"/>
      <c r="D236" s="20"/>
      <c r="E236" s="20"/>
      <c r="F236" s="20"/>
    </row>
    <row r="237" spans="1:6" ht="13.2">
      <c r="A237" s="20"/>
      <c r="B237" s="20"/>
      <c r="C237" s="20"/>
      <c r="D237" s="20"/>
      <c r="E237" s="20"/>
      <c r="F237" s="20"/>
    </row>
    <row r="238" spans="1:6" ht="13.2">
      <c r="A238" s="20"/>
      <c r="B238" s="20"/>
      <c r="C238" s="20"/>
      <c r="D238" s="20"/>
      <c r="E238" s="20"/>
      <c r="F238" s="20"/>
    </row>
    <row r="239" spans="1:6" ht="13.2">
      <c r="A239" s="20"/>
      <c r="B239" s="20"/>
      <c r="C239" s="20"/>
      <c r="D239" s="20"/>
      <c r="E239" s="20"/>
      <c r="F239" s="20"/>
    </row>
    <row r="240" spans="1:6" ht="13.2">
      <c r="A240" s="20"/>
      <c r="B240" s="20"/>
      <c r="C240" s="20"/>
      <c r="D240" s="20"/>
      <c r="E240" s="20"/>
      <c r="F240" s="20"/>
    </row>
    <row r="241" spans="1:6" ht="13.2">
      <c r="A241" s="20"/>
      <c r="B241" s="20"/>
      <c r="C241" s="20"/>
      <c r="D241" s="20"/>
      <c r="E241" s="20"/>
      <c r="F241" s="20"/>
    </row>
    <row r="242" spans="1:6" ht="13.2">
      <c r="A242" s="20"/>
      <c r="B242" s="20"/>
      <c r="C242" s="20"/>
      <c r="D242" s="20"/>
      <c r="E242" s="20"/>
      <c r="F242" s="20"/>
    </row>
    <row r="243" spans="1:6" ht="13.2">
      <c r="A243" s="20"/>
      <c r="B243" s="20"/>
      <c r="C243" s="20"/>
      <c r="D243" s="20"/>
      <c r="E243" s="20"/>
      <c r="F243" s="20"/>
    </row>
    <row r="244" spans="1:6" ht="13.2">
      <c r="A244" s="20"/>
      <c r="B244" s="20"/>
      <c r="C244" s="20"/>
      <c r="D244" s="20"/>
      <c r="E244" s="20"/>
      <c r="F244" s="20"/>
    </row>
    <row r="245" spans="1:6" ht="13.2">
      <c r="A245" s="20"/>
      <c r="B245" s="20"/>
      <c r="C245" s="20"/>
      <c r="D245" s="20"/>
      <c r="E245" s="20"/>
      <c r="F245" s="20"/>
    </row>
    <row r="246" spans="1:6" ht="13.2">
      <c r="A246" s="20"/>
      <c r="B246" s="20"/>
      <c r="C246" s="20"/>
      <c r="D246" s="20"/>
      <c r="E246" s="20"/>
      <c r="F246" s="20"/>
    </row>
    <row r="247" spans="1:6" ht="13.2">
      <c r="A247" s="20"/>
      <c r="B247" s="20"/>
      <c r="C247" s="20"/>
      <c r="D247" s="20"/>
      <c r="E247" s="20"/>
      <c r="F247" s="20"/>
    </row>
    <row r="248" spans="1:6" ht="13.2">
      <c r="A248" s="20"/>
      <c r="B248" s="20"/>
      <c r="C248" s="20"/>
      <c r="D248" s="20"/>
      <c r="E248" s="20"/>
      <c r="F248" s="20"/>
    </row>
    <row r="249" spans="1:6" ht="13.2">
      <c r="A249" s="20"/>
      <c r="B249" s="20"/>
      <c r="C249" s="20"/>
      <c r="D249" s="20"/>
      <c r="E249" s="20"/>
      <c r="F249" s="20"/>
    </row>
    <row r="250" spans="1:6" ht="13.2">
      <c r="A250" s="20"/>
      <c r="B250" s="20"/>
      <c r="C250" s="20"/>
      <c r="D250" s="20"/>
      <c r="E250" s="20"/>
      <c r="F250" s="20"/>
    </row>
    <row r="251" spans="1:6" ht="13.2">
      <c r="A251" s="20"/>
      <c r="B251" s="20"/>
      <c r="C251" s="20"/>
      <c r="D251" s="20"/>
      <c r="E251" s="20"/>
      <c r="F251" s="20"/>
    </row>
    <row r="252" spans="1:6" ht="13.2">
      <c r="A252" s="20"/>
      <c r="B252" s="20"/>
      <c r="C252" s="20"/>
      <c r="D252" s="20"/>
      <c r="E252" s="20"/>
      <c r="F252" s="20"/>
    </row>
    <row r="253" spans="1:6" ht="13.2">
      <c r="A253" s="20"/>
      <c r="B253" s="20"/>
      <c r="C253" s="20"/>
      <c r="D253" s="20"/>
      <c r="E253" s="20"/>
      <c r="F253" s="20"/>
    </row>
    <row r="254" spans="1:6" ht="13.2">
      <c r="A254" s="20"/>
      <c r="B254" s="20"/>
      <c r="C254" s="20"/>
      <c r="D254" s="20"/>
      <c r="E254" s="20"/>
      <c r="F254" s="20"/>
    </row>
    <row r="255" spans="1:6" ht="13.2">
      <c r="A255" s="20"/>
      <c r="B255" s="20"/>
      <c r="C255" s="20"/>
      <c r="D255" s="20"/>
      <c r="E255" s="20"/>
      <c r="F255" s="20"/>
    </row>
    <row r="256" spans="1:6" ht="13.2">
      <c r="A256" s="20"/>
      <c r="B256" s="20"/>
      <c r="C256" s="20"/>
      <c r="D256" s="20"/>
      <c r="E256" s="20"/>
      <c r="F256" s="20"/>
    </row>
    <row r="257" spans="1:6" ht="13.2">
      <c r="A257" s="20"/>
      <c r="B257" s="20"/>
      <c r="C257" s="20"/>
      <c r="D257" s="20"/>
      <c r="E257" s="20"/>
      <c r="F257" s="20"/>
    </row>
    <row r="258" spans="1:6" ht="13.2">
      <c r="A258" s="20"/>
      <c r="B258" s="20"/>
      <c r="C258" s="20"/>
      <c r="D258" s="20"/>
      <c r="E258" s="20"/>
      <c r="F258" s="20"/>
    </row>
    <row r="259" spans="1:6" ht="13.2">
      <c r="A259" s="20"/>
      <c r="B259" s="20"/>
      <c r="C259" s="20"/>
      <c r="D259" s="20"/>
      <c r="E259" s="20"/>
      <c r="F259" s="20"/>
    </row>
    <row r="260" spans="1:6" ht="13.2">
      <c r="A260" s="20"/>
      <c r="B260" s="20"/>
      <c r="C260" s="20"/>
      <c r="D260" s="20"/>
      <c r="E260" s="20"/>
      <c r="F260" s="20"/>
    </row>
    <row r="261" spans="1:6" ht="13.2">
      <c r="A261" s="20"/>
      <c r="B261" s="20"/>
      <c r="C261" s="20"/>
      <c r="D261" s="20"/>
      <c r="E261" s="20"/>
      <c r="F261" s="20"/>
    </row>
    <row r="262" spans="1:6" ht="13.2">
      <c r="A262" s="20"/>
      <c r="B262" s="20"/>
      <c r="C262" s="20"/>
      <c r="D262" s="20"/>
      <c r="E262" s="20"/>
      <c r="F262" s="20"/>
    </row>
    <row r="263" spans="1:6" ht="13.2">
      <c r="A263" s="20"/>
      <c r="B263" s="20"/>
      <c r="C263" s="20"/>
      <c r="D263" s="20"/>
      <c r="E263" s="20"/>
      <c r="F263" s="20"/>
    </row>
    <row r="264" spans="1:6" ht="13.2">
      <c r="A264" s="20"/>
      <c r="B264" s="20"/>
      <c r="C264" s="20"/>
      <c r="D264" s="20"/>
      <c r="E264" s="20"/>
      <c r="F264" s="20"/>
    </row>
    <row r="265" spans="1:6" ht="13.2">
      <c r="A265" s="20"/>
      <c r="B265" s="20"/>
      <c r="C265" s="20"/>
      <c r="D265" s="20"/>
      <c r="E265" s="20"/>
      <c r="F265" s="20"/>
    </row>
    <row r="266" spans="1:6" ht="13.2">
      <c r="A266" s="20"/>
      <c r="B266" s="20"/>
      <c r="C266" s="20"/>
      <c r="D266" s="20"/>
      <c r="E266" s="20"/>
      <c r="F266" s="20"/>
    </row>
    <row r="267" spans="1:6" ht="13.2">
      <c r="A267" s="20"/>
      <c r="B267" s="20"/>
      <c r="C267" s="20"/>
      <c r="D267" s="20"/>
      <c r="E267" s="20"/>
      <c r="F267" s="20"/>
    </row>
    <row r="268" spans="1:6" ht="13.2">
      <c r="A268" s="20"/>
      <c r="B268" s="20"/>
      <c r="C268" s="20"/>
      <c r="D268" s="20"/>
      <c r="E268" s="20"/>
      <c r="F268" s="20"/>
    </row>
    <row r="269" spans="1:6" ht="13.2">
      <c r="A269" s="20"/>
      <c r="B269" s="20"/>
      <c r="C269" s="20"/>
      <c r="D269" s="20"/>
      <c r="E269" s="20"/>
      <c r="F269" s="20"/>
    </row>
    <row r="270" spans="1:6" ht="13.2">
      <c r="A270" s="20"/>
      <c r="B270" s="20"/>
      <c r="C270" s="20"/>
      <c r="D270" s="20"/>
      <c r="E270" s="20"/>
      <c r="F270" s="20"/>
    </row>
    <row r="271" spans="1:6" ht="13.2">
      <c r="A271" s="20"/>
      <c r="B271" s="20"/>
      <c r="C271" s="20"/>
      <c r="D271" s="20"/>
      <c r="E271" s="20"/>
      <c r="F271" s="20"/>
    </row>
    <row r="272" spans="1:6" ht="13.2">
      <c r="A272" s="20"/>
      <c r="B272" s="20"/>
      <c r="C272" s="20"/>
      <c r="D272" s="20"/>
      <c r="E272" s="20"/>
      <c r="F272" s="20"/>
    </row>
    <row r="273" spans="1:6" ht="13.2">
      <c r="A273" s="20"/>
      <c r="B273" s="20"/>
      <c r="C273" s="20"/>
      <c r="D273" s="20"/>
      <c r="E273" s="20"/>
      <c r="F273" s="20"/>
    </row>
    <row r="274" spans="1:6" ht="13.2">
      <c r="A274" s="20"/>
      <c r="B274" s="20"/>
      <c r="C274" s="20"/>
      <c r="D274" s="20"/>
      <c r="E274" s="20"/>
      <c r="F274" s="20"/>
    </row>
    <row r="275" spans="1:6" ht="13.2">
      <c r="A275" s="20"/>
      <c r="B275" s="20"/>
      <c r="C275" s="20"/>
      <c r="D275" s="20"/>
      <c r="E275" s="20"/>
      <c r="F275" s="20"/>
    </row>
    <row r="276" spans="1:6" ht="13.2">
      <c r="A276" s="20"/>
      <c r="B276" s="20"/>
      <c r="C276" s="20"/>
      <c r="D276" s="20"/>
      <c r="E276" s="20"/>
      <c r="F276" s="20"/>
    </row>
    <row r="277" spans="1:6" ht="13.2">
      <c r="A277" s="20"/>
      <c r="B277" s="20"/>
      <c r="C277" s="20"/>
      <c r="D277" s="20"/>
      <c r="E277" s="20"/>
      <c r="F277" s="20"/>
    </row>
    <row r="278" spans="1:6" ht="13.2">
      <c r="A278" s="20"/>
      <c r="B278" s="20"/>
      <c r="C278" s="20"/>
      <c r="D278" s="20"/>
      <c r="E278" s="20"/>
      <c r="F278" s="20"/>
    </row>
    <row r="279" spans="1:6" ht="13.2">
      <c r="A279" s="20"/>
      <c r="B279" s="20"/>
      <c r="C279" s="20"/>
      <c r="D279" s="20"/>
      <c r="E279" s="20"/>
      <c r="F279" s="20"/>
    </row>
    <row r="280" spans="1:6" ht="13.2">
      <c r="A280" s="20"/>
      <c r="B280" s="20"/>
      <c r="C280" s="20"/>
      <c r="D280" s="20"/>
      <c r="E280" s="20"/>
      <c r="F280" s="20"/>
    </row>
    <row r="281" spans="1:6" ht="13.2">
      <c r="A281" s="20"/>
      <c r="B281" s="20"/>
      <c r="C281" s="20"/>
      <c r="D281" s="20"/>
      <c r="E281" s="20"/>
      <c r="F281" s="20"/>
    </row>
    <row r="282" spans="1:6" ht="13.2">
      <c r="A282" s="20"/>
      <c r="B282" s="20"/>
      <c r="C282" s="20"/>
      <c r="D282" s="20"/>
      <c r="E282" s="20"/>
      <c r="F282" s="20"/>
    </row>
    <row r="283" spans="1:6" ht="13.2">
      <c r="A283" s="20"/>
      <c r="B283" s="20"/>
      <c r="C283" s="20"/>
      <c r="D283" s="20"/>
      <c r="E283" s="20"/>
      <c r="F283" s="20"/>
    </row>
    <row r="284" spans="1:6" ht="13.2">
      <c r="A284" s="20"/>
      <c r="B284" s="20"/>
      <c r="C284" s="20"/>
      <c r="D284" s="20"/>
      <c r="E284" s="20"/>
      <c r="F284" s="20"/>
    </row>
    <row r="285" spans="1:6" ht="13.2">
      <c r="A285" s="20"/>
      <c r="B285" s="20"/>
      <c r="C285" s="20"/>
      <c r="D285" s="20"/>
      <c r="E285" s="20"/>
      <c r="F285" s="20"/>
    </row>
    <row r="286" spans="1:6" ht="13.2">
      <c r="A286" s="20"/>
      <c r="B286" s="20"/>
      <c r="C286" s="20"/>
      <c r="D286" s="20"/>
      <c r="E286" s="20"/>
      <c r="F286" s="20"/>
    </row>
    <row r="287" spans="1:6" ht="13.2">
      <c r="A287" s="20"/>
      <c r="B287" s="20"/>
      <c r="C287" s="20"/>
      <c r="D287" s="20"/>
      <c r="E287" s="20"/>
      <c r="F287" s="20"/>
    </row>
    <row r="288" spans="1:6" ht="13.2">
      <c r="A288" s="20"/>
      <c r="B288" s="20"/>
      <c r="C288" s="20"/>
      <c r="D288" s="20"/>
      <c r="E288" s="20"/>
      <c r="F288" s="20"/>
    </row>
    <row r="289" spans="1:6" ht="13.2">
      <c r="A289" s="20"/>
      <c r="B289" s="20"/>
      <c r="C289" s="20"/>
      <c r="D289" s="20"/>
      <c r="E289" s="20"/>
      <c r="F289" s="20"/>
    </row>
    <row r="290" spans="1:6" ht="13.2">
      <c r="A290" s="20"/>
      <c r="B290" s="20"/>
      <c r="C290" s="20"/>
      <c r="D290" s="20"/>
      <c r="E290" s="20"/>
      <c r="F290" s="20"/>
    </row>
    <row r="291" spans="1:6" ht="13.2">
      <c r="A291" s="20"/>
      <c r="B291" s="20"/>
      <c r="C291" s="20"/>
      <c r="D291" s="20"/>
      <c r="E291" s="20"/>
      <c r="F291" s="20"/>
    </row>
    <row r="292" spans="1:6" ht="13.2">
      <c r="A292" s="20"/>
      <c r="B292" s="20"/>
      <c r="C292" s="20"/>
      <c r="D292" s="20"/>
      <c r="E292" s="20"/>
      <c r="F292" s="20"/>
    </row>
    <row r="293" spans="1:6" ht="13.2">
      <c r="A293" s="20"/>
      <c r="B293" s="20"/>
      <c r="C293" s="20"/>
      <c r="D293" s="20"/>
      <c r="E293" s="20"/>
      <c r="F293" s="20"/>
    </row>
    <row r="294" spans="1:6" ht="13.2">
      <c r="A294" s="20"/>
      <c r="B294" s="20"/>
      <c r="C294" s="20"/>
      <c r="D294" s="20"/>
      <c r="E294" s="20"/>
      <c r="F294" s="20"/>
    </row>
    <row r="295" spans="1:6" ht="13.2">
      <c r="A295" s="20"/>
      <c r="B295" s="20"/>
      <c r="C295" s="20"/>
      <c r="D295" s="20"/>
      <c r="E295" s="20"/>
      <c r="F295" s="20"/>
    </row>
    <row r="296" spans="1:6" ht="13.2">
      <c r="A296" s="20"/>
      <c r="B296" s="20"/>
      <c r="C296" s="20"/>
      <c r="D296" s="20"/>
      <c r="E296" s="20"/>
      <c r="F296" s="20"/>
    </row>
    <row r="297" spans="1:6" ht="13.2">
      <c r="A297" s="20"/>
      <c r="B297" s="20"/>
      <c r="C297" s="20"/>
      <c r="D297" s="20"/>
      <c r="E297" s="20"/>
      <c r="F297" s="20"/>
    </row>
    <row r="298" spans="1:6" ht="13.2">
      <c r="A298" s="20"/>
      <c r="B298" s="20"/>
      <c r="C298" s="20"/>
      <c r="D298" s="20"/>
      <c r="E298" s="20"/>
      <c r="F298" s="20"/>
    </row>
    <row r="299" spans="1:6" ht="13.2">
      <c r="A299" s="20"/>
      <c r="B299" s="20"/>
      <c r="C299" s="20"/>
      <c r="D299" s="20"/>
      <c r="E299" s="20"/>
      <c r="F299" s="20"/>
    </row>
    <row r="300" spans="1:6" ht="13.2">
      <c r="A300" s="20"/>
      <c r="B300" s="20"/>
      <c r="C300" s="20"/>
      <c r="D300" s="20"/>
      <c r="E300" s="20"/>
      <c r="F300" s="20"/>
    </row>
    <row r="301" spans="1:6" ht="13.2">
      <c r="A301" s="20"/>
      <c r="B301" s="20"/>
      <c r="C301" s="20"/>
      <c r="D301" s="20"/>
      <c r="E301" s="20"/>
      <c r="F301" s="20"/>
    </row>
    <row r="302" spans="1:6" ht="13.2">
      <c r="A302" s="20"/>
      <c r="B302" s="20"/>
      <c r="C302" s="20"/>
      <c r="D302" s="20"/>
      <c r="E302" s="20"/>
      <c r="F302" s="20"/>
    </row>
    <row r="303" spans="1:6" ht="13.2">
      <c r="A303" s="20"/>
      <c r="B303" s="20"/>
      <c r="C303" s="20"/>
      <c r="D303" s="20"/>
      <c r="E303" s="20"/>
      <c r="F303" s="20"/>
    </row>
    <row r="304" spans="1:6" ht="13.2">
      <c r="A304" s="20"/>
      <c r="B304" s="20"/>
      <c r="C304" s="20"/>
      <c r="D304" s="20"/>
      <c r="E304" s="20"/>
      <c r="F304" s="20"/>
    </row>
    <row r="305" spans="1:6" ht="13.2">
      <c r="A305" s="20"/>
      <c r="B305" s="20"/>
      <c r="C305" s="20"/>
      <c r="D305" s="20"/>
      <c r="E305" s="20"/>
      <c r="F305" s="20"/>
    </row>
    <row r="306" spans="1:6" ht="13.2">
      <c r="A306" s="20"/>
      <c r="B306" s="20"/>
      <c r="C306" s="20"/>
      <c r="D306" s="20"/>
      <c r="E306" s="20"/>
      <c r="F306" s="20"/>
    </row>
    <row r="307" spans="1:6" ht="13.2">
      <c r="A307" s="20"/>
      <c r="B307" s="20"/>
      <c r="C307" s="20"/>
      <c r="D307" s="20"/>
      <c r="E307" s="20"/>
      <c r="F307" s="20"/>
    </row>
    <row r="308" spans="1:6" ht="13.2">
      <c r="A308" s="20"/>
      <c r="B308" s="20"/>
      <c r="C308" s="20"/>
      <c r="D308" s="20"/>
      <c r="E308" s="20"/>
      <c r="F308" s="20"/>
    </row>
    <row r="309" spans="1:6" ht="13.2">
      <c r="A309" s="20"/>
      <c r="B309" s="20"/>
      <c r="C309" s="20"/>
      <c r="D309" s="20"/>
      <c r="E309" s="20"/>
      <c r="F309" s="20"/>
    </row>
    <row r="310" spans="1:6" ht="13.2">
      <c r="A310" s="20"/>
      <c r="B310" s="20"/>
      <c r="C310" s="20"/>
      <c r="D310" s="20"/>
      <c r="E310" s="20"/>
      <c r="F310" s="20"/>
    </row>
    <row r="311" spans="1:6" ht="13.2">
      <c r="A311" s="20"/>
      <c r="B311" s="20"/>
      <c r="C311" s="20"/>
      <c r="D311" s="20"/>
      <c r="E311" s="20"/>
      <c r="F311" s="20"/>
    </row>
    <row r="312" spans="1:6" ht="13.2">
      <c r="A312" s="20"/>
      <c r="B312" s="20"/>
      <c r="C312" s="20"/>
      <c r="D312" s="20"/>
      <c r="E312" s="20"/>
      <c r="F312" s="20"/>
    </row>
    <row r="313" spans="1:6" ht="13.2">
      <c r="A313" s="20"/>
      <c r="B313" s="20"/>
      <c r="C313" s="20"/>
      <c r="D313" s="20"/>
      <c r="E313" s="20"/>
      <c r="F313" s="20"/>
    </row>
    <row r="314" spans="1:6" ht="13.2">
      <c r="A314" s="20"/>
      <c r="B314" s="20"/>
      <c r="C314" s="20"/>
      <c r="D314" s="20"/>
      <c r="E314" s="20"/>
      <c r="F314" s="20"/>
    </row>
    <row r="315" spans="1:6" ht="13.2">
      <c r="A315" s="20"/>
      <c r="B315" s="20"/>
      <c r="C315" s="20"/>
      <c r="D315" s="20"/>
      <c r="E315" s="20"/>
      <c r="F315" s="20"/>
    </row>
    <row r="316" spans="1:6" ht="13.2">
      <c r="A316" s="20"/>
      <c r="B316" s="20"/>
      <c r="C316" s="20"/>
      <c r="D316" s="20"/>
      <c r="E316" s="20"/>
      <c r="F316" s="20"/>
    </row>
    <row r="317" spans="1:6" ht="13.2">
      <c r="A317" s="20"/>
      <c r="B317" s="20"/>
      <c r="C317" s="20"/>
      <c r="D317" s="20"/>
      <c r="E317" s="20"/>
      <c r="F317" s="20"/>
    </row>
    <row r="318" spans="1:6" ht="13.2">
      <c r="A318" s="20"/>
      <c r="B318" s="20"/>
      <c r="C318" s="20"/>
      <c r="D318" s="20"/>
      <c r="E318" s="20"/>
      <c r="F318" s="20"/>
    </row>
    <row r="319" spans="1:6" ht="13.2">
      <c r="A319" s="20"/>
      <c r="B319" s="20"/>
      <c r="C319" s="20"/>
      <c r="D319" s="20"/>
      <c r="E319" s="20"/>
      <c r="F319" s="20"/>
    </row>
    <row r="320" spans="1:6" ht="13.2">
      <c r="A320" s="20"/>
      <c r="B320" s="20"/>
      <c r="C320" s="20"/>
      <c r="D320" s="20"/>
      <c r="E320" s="20"/>
      <c r="F320" s="20"/>
    </row>
    <row r="321" spans="1:6" ht="13.2">
      <c r="A321" s="20"/>
      <c r="B321" s="20"/>
      <c r="C321" s="20"/>
      <c r="D321" s="20"/>
      <c r="E321" s="20"/>
      <c r="F321" s="20"/>
    </row>
    <row r="322" spans="1:6" ht="13.2">
      <c r="A322" s="20"/>
      <c r="B322" s="20"/>
      <c r="C322" s="20"/>
      <c r="D322" s="20"/>
      <c r="E322" s="20"/>
      <c r="F322" s="20"/>
    </row>
    <row r="323" spans="1:6" ht="13.2">
      <c r="A323" s="20"/>
      <c r="B323" s="20"/>
      <c r="C323" s="20"/>
      <c r="D323" s="20"/>
      <c r="E323" s="20"/>
      <c r="F323" s="20"/>
    </row>
    <row r="324" spans="1:6" ht="13.2">
      <c r="A324" s="20"/>
      <c r="B324" s="20"/>
      <c r="C324" s="20"/>
      <c r="D324" s="20"/>
      <c r="E324" s="20"/>
      <c r="F324" s="20"/>
    </row>
    <row r="325" spans="1:6" ht="13.2">
      <c r="A325" s="20"/>
      <c r="B325" s="20"/>
      <c r="C325" s="20"/>
      <c r="D325" s="20"/>
      <c r="E325" s="20"/>
      <c r="F325" s="20"/>
    </row>
    <row r="326" spans="1:6" ht="13.2">
      <c r="A326" s="20"/>
      <c r="B326" s="20"/>
      <c r="C326" s="20"/>
      <c r="D326" s="20"/>
      <c r="E326" s="20"/>
      <c r="F326" s="20"/>
    </row>
    <row r="327" spans="1:6" ht="13.2">
      <c r="A327" s="20"/>
      <c r="B327" s="20"/>
      <c r="C327" s="20"/>
      <c r="D327" s="20"/>
      <c r="E327" s="20"/>
      <c r="F327" s="20"/>
    </row>
    <row r="328" spans="1:6" ht="13.2">
      <c r="A328" s="20"/>
      <c r="B328" s="20"/>
      <c r="C328" s="20"/>
      <c r="D328" s="20"/>
      <c r="E328" s="20"/>
      <c r="F328" s="20"/>
    </row>
    <row r="329" spans="1:6" ht="13.2">
      <c r="A329" s="20"/>
      <c r="B329" s="20"/>
      <c r="C329" s="20"/>
      <c r="D329" s="20"/>
      <c r="E329" s="20"/>
      <c r="F329" s="20"/>
    </row>
    <row r="330" spans="1:6" ht="13.2">
      <c r="A330" s="20"/>
      <c r="B330" s="20"/>
      <c r="C330" s="20"/>
      <c r="D330" s="20"/>
      <c r="E330" s="20"/>
      <c r="F330" s="20"/>
    </row>
    <row r="331" spans="1:6" ht="13.2">
      <c r="A331" s="20"/>
      <c r="B331" s="20"/>
      <c r="C331" s="20"/>
      <c r="D331" s="20"/>
      <c r="E331" s="20"/>
      <c r="F331" s="20"/>
    </row>
    <row r="332" spans="1:6" ht="13.2">
      <c r="A332" s="20"/>
      <c r="B332" s="20"/>
      <c r="C332" s="20"/>
      <c r="D332" s="20"/>
      <c r="E332" s="20"/>
      <c r="F332" s="20"/>
    </row>
    <row r="333" spans="1:6" ht="13.2">
      <c r="A333" s="20"/>
      <c r="B333" s="20"/>
      <c r="C333" s="20"/>
      <c r="D333" s="20"/>
      <c r="E333" s="20"/>
      <c r="F333" s="20"/>
    </row>
    <row r="334" spans="1:6" ht="13.2">
      <c r="A334" s="20"/>
      <c r="B334" s="20"/>
      <c r="C334" s="20"/>
      <c r="D334" s="20"/>
      <c r="E334" s="20"/>
      <c r="F334" s="20"/>
    </row>
    <row r="335" spans="1:6" ht="13.2">
      <c r="A335" s="20"/>
      <c r="B335" s="20"/>
      <c r="C335" s="20"/>
      <c r="D335" s="20"/>
      <c r="E335" s="20"/>
      <c r="F335" s="20"/>
    </row>
    <row r="336" spans="1:6" ht="13.2">
      <c r="A336" s="20"/>
      <c r="B336" s="20"/>
      <c r="C336" s="20"/>
      <c r="D336" s="20"/>
      <c r="E336" s="20"/>
      <c r="F336" s="20"/>
    </row>
    <row r="337" spans="1:6" ht="13.2">
      <c r="A337" s="20"/>
      <c r="B337" s="20"/>
      <c r="C337" s="20"/>
      <c r="D337" s="20"/>
      <c r="E337" s="20"/>
      <c r="F337" s="20"/>
    </row>
    <row r="338" spans="1:6" ht="13.2">
      <c r="A338" s="20"/>
      <c r="B338" s="20"/>
      <c r="C338" s="20"/>
      <c r="D338" s="20"/>
      <c r="E338" s="20"/>
      <c r="F338" s="20"/>
    </row>
    <row r="339" spans="1:6" ht="13.2">
      <c r="A339" s="20"/>
      <c r="B339" s="20"/>
      <c r="C339" s="20"/>
      <c r="D339" s="20"/>
      <c r="E339" s="20"/>
      <c r="F339" s="20"/>
    </row>
    <row r="340" spans="1:6" ht="13.2">
      <c r="A340" s="20"/>
      <c r="B340" s="20"/>
      <c r="C340" s="20"/>
      <c r="D340" s="20"/>
      <c r="E340" s="20"/>
      <c r="F340" s="20"/>
    </row>
    <row r="341" spans="1:6" ht="13.2">
      <c r="A341" s="20"/>
      <c r="B341" s="20"/>
      <c r="C341" s="20"/>
      <c r="D341" s="20"/>
      <c r="E341" s="20"/>
      <c r="F341" s="20"/>
    </row>
    <row r="342" spans="1:6" ht="13.2">
      <c r="A342" s="20"/>
      <c r="B342" s="20"/>
      <c r="C342" s="20"/>
      <c r="D342" s="20"/>
      <c r="E342" s="20"/>
      <c r="F342" s="20"/>
    </row>
    <row r="343" spans="1:6" ht="13.2">
      <c r="A343" s="20"/>
      <c r="B343" s="20"/>
      <c r="C343" s="20"/>
      <c r="D343" s="20"/>
      <c r="E343" s="20"/>
      <c r="F343" s="20"/>
    </row>
    <row r="344" spans="1:6" ht="13.2">
      <c r="A344" s="20"/>
      <c r="B344" s="20"/>
      <c r="C344" s="20"/>
      <c r="D344" s="20"/>
      <c r="E344" s="20"/>
      <c r="F344" s="20"/>
    </row>
    <row r="345" spans="1:6" ht="13.2">
      <c r="A345" s="20"/>
      <c r="B345" s="20"/>
      <c r="C345" s="20"/>
      <c r="D345" s="20"/>
      <c r="E345" s="20"/>
      <c r="F345" s="20"/>
    </row>
    <row r="346" spans="1:6" ht="13.2">
      <c r="A346" s="20"/>
      <c r="B346" s="20"/>
      <c r="C346" s="20"/>
      <c r="D346" s="20"/>
      <c r="E346" s="20"/>
      <c r="F346" s="20"/>
    </row>
    <row r="347" spans="1:6" ht="13.2">
      <c r="A347" s="20"/>
      <c r="B347" s="20"/>
      <c r="C347" s="20"/>
      <c r="D347" s="20"/>
      <c r="E347" s="20"/>
      <c r="F347" s="20"/>
    </row>
    <row r="348" spans="1:6" ht="13.2">
      <c r="A348" s="20"/>
      <c r="B348" s="20"/>
      <c r="C348" s="20"/>
      <c r="D348" s="20"/>
      <c r="E348" s="20"/>
      <c r="F348" s="20"/>
    </row>
    <row r="349" spans="1:6" ht="13.2">
      <c r="A349" s="20"/>
      <c r="B349" s="20"/>
      <c r="C349" s="20"/>
      <c r="D349" s="20"/>
      <c r="E349" s="20"/>
      <c r="F349" s="20"/>
    </row>
    <row r="350" spans="1:6" ht="13.2">
      <c r="A350" s="20"/>
      <c r="B350" s="20"/>
      <c r="C350" s="20"/>
      <c r="D350" s="20"/>
      <c r="E350" s="20"/>
      <c r="F350" s="20"/>
    </row>
    <row r="351" spans="1:6" ht="13.2">
      <c r="A351" s="20"/>
      <c r="B351" s="20"/>
      <c r="C351" s="20"/>
      <c r="D351" s="20"/>
      <c r="E351" s="20"/>
      <c r="F351" s="20"/>
    </row>
    <row r="352" spans="1:6" ht="13.2">
      <c r="A352" s="20"/>
      <c r="B352" s="20"/>
      <c r="C352" s="20"/>
      <c r="D352" s="20"/>
      <c r="E352" s="20"/>
      <c r="F352" s="20"/>
    </row>
    <row r="353" spans="1:6" ht="13.2">
      <c r="A353" s="20"/>
      <c r="B353" s="20"/>
      <c r="C353" s="20"/>
      <c r="D353" s="20"/>
      <c r="E353" s="20"/>
      <c r="F353" s="20"/>
    </row>
    <row r="354" spans="1:6" ht="13.2">
      <c r="A354" s="20"/>
      <c r="B354" s="20"/>
      <c r="C354" s="20"/>
      <c r="D354" s="20"/>
      <c r="E354" s="20"/>
      <c r="F354" s="20"/>
    </row>
    <row r="355" spans="1:6" ht="13.2">
      <c r="A355" s="20"/>
      <c r="B355" s="20"/>
      <c r="C355" s="20"/>
      <c r="D355" s="20"/>
      <c r="E355" s="20"/>
      <c r="F355" s="20"/>
    </row>
    <row r="356" spans="1:6" ht="13.2">
      <c r="A356" s="20"/>
      <c r="B356" s="20"/>
      <c r="C356" s="20"/>
      <c r="D356" s="20"/>
      <c r="E356" s="20"/>
      <c r="F356" s="20"/>
    </row>
    <row r="357" spans="1:6" ht="13.2">
      <c r="A357" s="20"/>
      <c r="B357" s="20"/>
      <c r="C357" s="20"/>
      <c r="D357" s="20"/>
      <c r="E357" s="20"/>
      <c r="F357" s="20"/>
    </row>
    <row r="358" spans="1:6" ht="13.2">
      <c r="A358" s="20"/>
      <c r="B358" s="20"/>
      <c r="C358" s="20"/>
      <c r="D358" s="20"/>
      <c r="E358" s="20"/>
      <c r="F358" s="20"/>
    </row>
    <row r="359" spans="1:6" ht="13.2">
      <c r="A359" s="20"/>
      <c r="B359" s="20"/>
      <c r="C359" s="20"/>
      <c r="D359" s="20"/>
      <c r="E359" s="20"/>
      <c r="F359" s="20"/>
    </row>
    <row r="360" spans="1:6" ht="13.2">
      <c r="A360" s="20"/>
      <c r="B360" s="20"/>
      <c r="C360" s="20"/>
      <c r="D360" s="20"/>
      <c r="E360" s="20"/>
      <c r="F360" s="20"/>
    </row>
    <row r="361" spans="1:6" ht="13.2">
      <c r="A361" s="20"/>
      <c r="B361" s="20"/>
      <c r="C361" s="20"/>
      <c r="D361" s="20"/>
      <c r="E361" s="20"/>
      <c r="F361" s="20"/>
    </row>
    <row r="362" spans="1:6" ht="13.2">
      <c r="A362" s="20"/>
      <c r="B362" s="20"/>
      <c r="C362" s="20"/>
      <c r="D362" s="20"/>
      <c r="E362" s="20"/>
      <c r="F362" s="20"/>
    </row>
    <row r="363" spans="1:6" ht="13.2">
      <c r="A363" s="20"/>
      <c r="B363" s="20"/>
      <c r="C363" s="20"/>
      <c r="D363" s="20"/>
      <c r="E363" s="20"/>
      <c r="F363" s="20"/>
    </row>
    <row r="364" spans="1:6" ht="13.2">
      <c r="A364" s="20"/>
      <c r="B364" s="20"/>
      <c r="C364" s="20"/>
      <c r="D364" s="20"/>
      <c r="E364" s="20"/>
      <c r="F364" s="20"/>
    </row>
    <row r="365" spans="1:6" ht="13.2">
      <c r="A365" s="20"/>
      <c r="B365" s="20"/>
      <c r="C365" s="20"/>
      <c r="D365" s="20"/>
      <c r="E365" s="20"/>
      <c r="F365" s="20"/>
    </row>
    <row r="366" spans="1:6" ht="13.2">
      <c r="A366" s="20"/>
      <c r="B366" s="20"/>
      <c r="C366" s="20"/>
      <c r="D366" s="20"/>
      <c r="E366" s="20"/>
      <c r="F366" s="20"/>
    </row>
    <row r="367" spans="1:6" ht="13.2">
      <c r="A367" s="20"/>
      <c r="B367" s="20"/>
      <c r="C367" s="20"/>
      <c r="D367" s="20"/>
      <c r="E367" s="20"/>
      <c r="F367" s="20"/>
    </row>
    <row r="368" spans="1:6" ht="13.2">
      <c r="A368" s="20"/>
      <c r="B368" s="20"/>
      <c r="C368" s="20"/>
      <c r="D368" s="20"/>
      <c r="E368" s="20"/>
      <c r="F368" s="20"/>
    </row>
    <row r="369" spans="1:6" ht="13.2">
      <c r="A369" s="20"/>
      <c r="B369" s="20"/>
      <c r="C369" s="20"/>
      <c r="D369" s="20"/>
      <c r="E369" s="20"/>
      <c r="F369" s="20"/>
    </row>
    <row r="370" spans="1:6" ht="13.2">
      <c r="A370" s="20"/>
      <c r="B370" s="20"/>
      <c r="C370" s="20"/>
      <c r="D370" s="20"/>
      <c r="E370" s="20"/>
      <c r="F370" s="20"/>
    </row>
    <row r="371" spans="1:6" ht="13.2">
      <c r="A371" s="20"/>
      <c r="B371" s="20"/>
      <c r="C371" s="20"/>
      <c r="D371" s="20"/>
      <c r="E371" s="20"/>
      <c r="F371" s="20"/>
    </row>
    <row r="372" spans="1:6" ht="13.2">
      <c r="A372" s="20"/>
      <c r="B372" s="20"/>
      <c r="C372" s="20"/>
      <c r="D372" s="20"/>
      <c r="E372" s="20"/>
      <c r="F372" s="20"/>
    </row>
    <row r="373" spans="1:6" ht="13.2">
      <c r="A373" s="20"/>
      <c r="B373" s="20"/>
      <c r="C373" s="20"/>
      <c r="D373" s="20"/>
      <c r="E373" s="20"/>
      <c r="F373" s="20"/>
    </row>
    <row r="374" spans="1:6" ht="13.2">
      <c r="A374" s="20"/>
      <c r="B374" s="20"/>
      <c r="C374" s="20"/>
      <c r="D374" s="20"/>
      <c r="E374" s="20"/>
      <c r="F374" s="20"/>
    </row>
    <row r="375" spans="1:6" ht="13.2">
      <c r="A375" s="20"/>
      <c r="B375" s="20"/>
      <c r="C375" s="20"/>
      <c r="D375" s="20"/>
      <c r="E375" s="20"/>
      <c r="F375" s="20"/>
    </row>
    <row r="376" spans="1:6" ht="13.2">
      <c r="A376" s="20"/>
      <c r="B376" s="20"/>
      <c r="C376" s="20"/>
      <c r="D376" s="20"/>
      <c r="E376" s="20"/>
      <c r="F376" s="20"/>
    </row>
    <row r="377" spans="1:6" ht="13.2">
      <c r="A377" s="20"/>
      <c r="B377" s="20"/>
      <c r="C377" s="20"/>
      <c r="D377" s="20"/>
      <c r="E377" s="20"/>
      <c r="F377" s="20"/>
    </row>
    <row r="378" spans="1:6" ht="13.2">
      <c r="A378" s="20"/>
      <c r="B378" s="20"/>
      <c r="C378" s="20"/>
      <c r="D378" s="20"/>
      <c r="E378" s="20"/>
      <c r="F378" s="20"/>
    </row>
    <row r="379" spans="1:6" ht="13.2">
      <c r="A379" s="20"/>
      <c r="B379" s="20"/>
      <c r="C379" s="20"/>
      <c r="D379" s="20"/>
      <c r="E379" s="20"/>
      <c r="F379" s="20"/>
    </row>
    <row r="380" spans="1:6" ht="13.2">
      <c r="A380" s="20"/>
      <c r="B380" s="20"/>
      <c r="C380" s="20"/>
      <c r="D380" s="20"/>
      <c r="E380" s="20"/>
      <c r="F380" s="20"/>
    </row>
    <row r="381" spans="1:6" ht="13.2">
      <c r="A381" s="20"/>
      <c r="B381" s="20"/>
      <c r="C381" s="20"/>
      <c r="D381" s="20"/>
      <c r="E381" s="20"/>
      <c r="F381" s="20"/>
    </row>
    <row r="382" spans="1:6" ht="13.2">
      <c r="A382" s="20"/>
      <c r="B382" s="20"/>
      <c r="C382" s="20"/>
      <c r="D382" s="20"/>
      <c r="E382" s="20"/>
      <c r="F382" s="20"/>
    </row>
    <row r="383" spans="1:6" ht="13.2">
      <c r="A383" s="20"/>
      <c r="B383" s="20"/>
      <c r="C383" s="20"/>
      <c r="D383" s="20"/>
      <c r="E383" s="20"/>
      <c r="F383" s="20"/>
    </row>
    <row r="384" spans="1:6" ht="13.2">
      <c r="A384" s="20"/>
      <c r="B384" s="20"/>
      <c r="C384" s="20"/>
      <c r="D384" s="20"/>
      <c r="E384" s="20"/>
      <c r="F384" s="20"/>
    </row>
    <row r="385" spans="1:6" ht="13.2">
      <c r="A385" s="20"/>
      <c r="B385" s="20"/>
      <c r="C385" s="20"/>
      <c r="D385" s="20"/>
      <c r="E385" s="20"/>
      <c r="F385" s="20"/>
    </row>
    <row r="386" spans="1:6" ht="13.2">
      <c r="A386" s="20"/>
      <c r="B386" s="20"/>
      <c r="C386" s="20"/>
      <c r="D386" s="20"/>
      <c r="E386" s="20"/>
      <c r="F386" s="20"/>
    </row>
    <row r="387" spans="1:6" ht="13.2">
      <c r="A387" s="20"/>
      <c r="B387" s="20"/>
      <c r="C387" s="20"/>
      <c r="D387" s="20"/>
      <c r="E387" s="20"/>
      <c r="F387" s="20"/>
    </row>
    <row r="388" spans="1:6" ht="13.2">
      <c r="A388" s="20"/>
      <c r="B388" s="20"/>
      <c r="C388" s="20"/>
      <c r="D388" s="20"/>
      <c r="E388" s="20"/>
      <c r="F388" s="20"/>
    </row>
    <row r="389" spans="1:6" ht="13.2">
      <c r="A389" s="20"/>
      <c r="B389" s="20"/>
      <c r="C389" s="20"/>
      <c r="D389" s="20"/>
      <c r="E389" s="20"/>
      <c r="F389" s="20"/>
    </row>
    <row r="390" spans="1:6" ht="13.2">
      <c r="A390" s="20"/>
      <c r="B390" s="20"/>
      <c r="C390" s="20"/>
      <c r="D390" s="20"/>
      <c r="E390" s="20"/>
      <c r="F390" s="20"/>
    </row>
    <row r="391" spans="1:6" ht="13.2">
      <c r="A391" s="20"/>
      <c r="B391" s="20"/>
      <c r="C391" s="20"/>
      <c r="D391" s="20"/>
      <c r="E391" s="20"/>
      <c r="F391" s="20"/>
    </row>
    <row r="392" spans="1:6" ht="13.2">
      <c r="A392" s="20"/>
      <c r="B392" s="20"/>
      <c r="C392" s="20"/>
      <c r="D392" s="20"/>
      <c r="E392" s="20"/>
      <c r="F392" s="20"/>
    </row>
    <row r="393" spans="1:6" ht="13.2">
      <c r="A393" s="20"/>
      <c r="B393" s="20"/>
      <c r="C393" s="20"/>
      <c r="D393" s="20"/>
      <c r="E393" s="20"/>
      <c r="F393" s="20"/>
    </row>
    <row r="394" spans="1:6" ht="13.2">
      <c r="A394" s="20"/>
      <c r="B394" s="20"/>
      <c r="C394" s="20"/>
      <c r="D394" s="20"/>
      <c r="E394" s="20"/>
      <c r="F394" s="20"/>
    </row>
    <row r="395" spans="1:6" ht="13.2">
      <c r="A395" s="20"/>
      <c r="B395" s="20"/>
      <c r="C395" s="20"/>
      <c r="D395" s="20"/>
      <c r="E395" s="20"/>
      <c r="F395" s="20"/>
    </row>
    <row r="396" spans="1:6" ht="13.2">
      <c r="A396" s="20"/>
      <c r="B396" s="20"/>
      <c r="C396" s="20"/>
      <c r="D396" s="20"/>
      <c r="E396" s="20"/>
      <c r="F396" s="20"/>
    </row>
    <row r="397" spans="1:6" ht="13.2">
      <c r="A397" s="20"/>
      <c r="B397" s="20"/>
      <c r="C397" s="20"/>
      <c r="D397" s="20"/>
      <c r="E397" s="20"/>
      <c r="F397" s="20"/>
    </row>
    <row r="398" spans="1:6" ht="13.2">
      <c r="A398" s="20"/>
      <c r="B398" s="20"/>
      <c r="C398" s="20"/>
      <c r="D398" s="20"/>
      <c r="E398" s="20"/>
      <c r="F398" s="20"/>
    </row>
    <row r="399" spans="1:6" ht="13.2">
      <c r="A399" s="20"/>
      <c r="B399" s="20"/>
      <c r="C399" s="20"/>
      <c r="D399" s="20"/>
      <c r="E399" s="20"/>
      <c r="F399" s="20"/>
    </row>
    <row r="400" spans="1:6" ht="13.2">
      <c r="A400" s="20"/>
      <c r="B400" s="20"/>
      <c r="C400" s="20"/>
      <c r="D400" s="20"/>
      <c r="E400" s="20"/>
      <c r="F400" s="20"/>
    </row>
    <row r="401" spans="1:6" ht="13.2">
      <c r="A401" s="20"/>
      <c r="B401" s="20"/>
      <c r="C401" s="20"/>
      <c r="D401" s="20"/>
      <c r="E401" s="20"/>
      <c r="F401" s="20"/>
    </row>
    <row r="402" spans="1:6" ht="13.2">
      <c r="A402" s="20"/>
      <c r="B402" s="20"/>
      <c r="C402" s="20"/>
      <c r="D402" s="20"/>
      <c r="E402" s="20"/>
      <c r="F402" s="20"/>
    </row>
    <row r="403" spans="1:6" ht="13.2">
      <c r="A403" s="20"/>
      <c r="B403" s="20"/>
      <c r="C403" s="20"/>
      <c r="D403" s="20"/>
      <c r="E403" s="20"/>
      <c r="F403" s="20"/>
    </row>
    <row r="404" spans="1:6" ht="13.2">
      <c r="A404" s="20"/>
      <c r="B404" s="20"/>
      <c r="C404" s="20"/>
      <c r="D404" s="20"/>
      <c r="E404" s="20"/>
      <c r="F404" s="20"/>
    </row>
    <row r="405" spans="1:6" ht="13.2">
      <c r="A405" s="20"/>
      <c r="B405" s="20"/>
      <c r="C405" s="20"/>
      <c r="D405" s="20"/>
      <c r="E405" s="20"/>
      <c r="F405" s="20"/>
    </row>
    <row r="406" spans="1:6" ht="13.2">
      <c r="A406" s="20"/>
      <c r="B406" s="20"/>
      <c r="C406" s="20"/>
      <c r="D406" s="20"/>
      <c r="E406" s="20"/>
      <c r="F406" s="20"/>
    </row>
    <row r="407" spans="1:6" ht="13.2">
      <c r="A407" s="20"/>
      <c r="B407" s="20"/>
      <c r="C407" s="20"/>
      <c r="D407" s="20"/>
      <c r="E407" s="20"/>
      <c r="F407" s="20"/>
    </row>
    <row r="408" spans="1:6" ht="13.2">
      <c r="A408" s="20"/>
      <c r="B408" s="20"/>
      <c r="C408" s="20"/>
      <c r="D408" s="20"/>
      <c r="E408" s="20"/>
      <c r="F408" s="20"/>
    </row>
    <row r="409" spans="1:6" ht="13.2">
      <c r="A409" s="20"/>
      <c r="B409" s="20"/>
      <c r="C409" s="20"/>
      <c r="D409" s="20"/>
      <c r="E409" s="20"/>
      <c r="F409" s="20"/>
    </row>
    <row r="410" spans="1:6" ht="13.2">
      <c r="A410" s="20"/>
      <c r="B410" s="20"/>
      <c r="C410" s="20"/>
      <c r="D410" s="20"/>
      <c r="E410" s="20"/>
      <c r="F410" s="20"/>
    </row>
    <row r="411" spans="1:6" ht="13.2">
      <c r="A411" s="20"/>
      <c r="B411" s="20"/>
      <c r="C411" s="20"/>
      <c r="D411" s="20"/>
      <c r="E411" s="20"/>
      <c r="F411" s="20"/>
    </row>
    <row r="412" spans="1:6" ht="13.2">
      <c r="A412" s="20"/>
      <c r="B412" s="20"/>
      <c r="C412" s="20"/>
      <c r="D412" s="20"/>
      <c r="E412" s="20"/>
      <c r="F412" s="20"/>
    </row>
    <row r="413" spans="1:6" ht="13.2">
      <c r="A413" s="20"/>
      <c r="B413" s="20"/>
      <c r="C413" s="20"/>
      <c r="D413" s="20"/>
      <c r="E413" s="20"/>
      <c r="F413" s="20"/>
    </row>
    <row r="414" spans="1:6" ht="13.2">
      <c r="A414" s="20"/>
      <c r="B414" s="20"/>
      <c r="C414" s="20"/>
      <c r="D414" s="20"/>
      <c r="E414" s="20"/>
      <c r="F414" s="20"/>
    </row>
    <row r="415" spans="1:6" ht="13.2">
      <c r="A415" s="20"/>
      <c r="B415" s="20"/>
      <c r="C415" s="20"/>
      <c r="D415" s="20"/>
      <c r="E415" s="20"/>
      <c r="F415" s="20"/>
    </row>
    <row r="416" spans="1:6" ht="13.2">
      <c r="A416" s="20"/>
      <c r="B416" s="20"/>
      <c r="C416" s="20"/>
      <c r="D416" s="20"/>
      <c r="E416" s="20"/>
      <c r="F416" s="20"/>
    </row>
    <row r="417" spans="1:6" ht="13.2">
      <c r="A417" s="20"/>
      <c r="B417" s="20"/>
      <c r="C417" s="20"/>
      <c r="D417" s="20"/>
      <c r="E417" s="20"/>
      <c r="F417" s="20"/>
    </row>
    <row r="418" spans="1:6" ht="13.2">
      <c r="A418" s="20"/>
      <c r="B418" s="20"/>
      <c r="C418" s="20"/>
      <c r="D418" s="20"/>
      <c r="E418" s="20"/>
      <c r="F418" s="20"/>
    </row>
    <row r="419" spans="1:6" ht="13.2">
      <c r="A419" s="20"/>
      <c r="B419" s="20"/>
      <c r="C419" s="20"/>
      <c r="D419" s="20"/>
      <c r="E419" s="20"/>
      <c r="F419" s="20"/>
    </row>
    <row r="420" spans="1:6" ht="13.2">
      <c r="A420" s="20"/>
      <c r="B420" s="20"/>
      <c r="C420" s="20"/>
      <c r="D420" s="20"/>
      <c r="E420" s="20"/>
      <c r="F420" s="20"/>
    </row>
    <row r="421" spans="1:6" ht="13.2">
      <c r="A421" s="20"/>
      <c r="B421" s="20"/>
      <c r="C421" s="20"/>
      <c r="D421" s="20"/>
      <c r="E421" s="20"/>
      <c r="F421" s="20"/>
    </row>
    <row r="422" spans="1:6" ht="13.2">
      <c r="A422" s="20"/>
      <c r="B422" s="20"/>
      <c r="C422" s="20"/>
      <c r="D422" s="20"/>
      <c r="E422" s="20"/>
      <c r="F422" s="20"/>
    </row>
    <row r="423" spans="1:6" ht="13.2">
      <c r="A423" s="20"/>
      <c r="B423" s="20"/>
      <c r="C423" s="20"/>
      <c r="D423" s="20"/>
      <c r="E423" s="20"/>
      <c r="F423" s="20"/>
    </row>
    <row r="424" spans="1:6" ht="13.2">
      <c r="A424" s="20"/>
      <c r="B424" s="20"/>
      <c r="C424" s="20"/>
      <c r="D424" s="20"/>
      <c r="E424" s="20"/>
      <c r="F424" s="20"/>
    </row>
    <row r="425" spans="1:6" ht="13.2">
      <c r="A425" s="20"/>
      <c r="B425" s="20"/>
      <c r="C425" s="20"/>
      <c r="D425" s="20"/>
      <c r="E425" s="20"/>
      <c r="F425" s="20"/>
    </row>
    <row r="426" spans="1:6" ht="13.2">
      <c r="A426" s="20"/>
      <c r="B426" s="20"/>
      <c r="C426" s="20"/>
      <c r="D426" s="20"/>
      <c r="E426" s="20"/>
      <c r="F426" s="20"/>
    </row>
    <row r="427" spans="1:6" ht="13.2">
      <c r="A427" s="20"/>
      <c r="B427" s="20"/>
      <c r="C427" s="20"/>
      <c r="D427" s="20"/>
      <c r="E427" s="20"/>
      <c r="F427" s="20"/>
    </row>
    <row r="428" spans="1:6" ht="13.2">
      <c r="A428" s="20"/>
      <c r="B428" s="20"/>
      <c r="C428" s="20"/>
      <c r="D428" s="20"/>
      <c r="E428" s="20"/>
      <c r="F428" s="20"/>
    </row>
    <row r="429" spans="1:6" ht="13.2">
      <c r="A429" s="20"/>
      <c r="B429" s="20"/>
      <c r="C429" s="20"/>
      <c r="D429" s="20"/>
      <c r="E429" s="20"/>
      <c r="F429" s="20"/>
    </row>
    <row r="430" spans="1:6" ht="13.2">
      <c r="A430" s="20"/>
      <c r="B430" s="20"/>
      <c r="C430" s="20"/>
      <c r="D430" s="20"/>
      <c r="E430" s="20"/>
      <c r="F430" s="20"/>
    </row>
    <row r="431" spans="1:6" ht="13.2">
      <c r="A431" s="20"/>
      <c r="B431" s="20"/>
      <c r="C431" s="20"/>
      <c r="D431" s="20"/>
      <c r="E431" s="20"/>
      <c r="F431" s="20"/>
    </row>
    <row r="432" spans="1:6" ht="13.2">
      <c r="A432" s="20"/>
      <c r="B432" s="20"/>
      <c r="C432" s="20"/>
      <c r="D432" s="20"/>
      <c r="E432" s="20"/>
      <c r="F432" s="20"/>
    </row>
    <row r="433" spans="1:6" ht="13.2">
      <c r="A433" s="20"/>
      <c r="B433" s="20"/>
      <c r="C433" s="20"/>
      <c r="D433" s="20"/>
      <c r="E433" s="20"/>
      <c r="F433" s="20"/>
    </row>
    <row r="434" spans="1:6" ht="13.2">
      <c r="A434" s="20"/>
      <c r="B434" s="20"/>
      <c r="C434" s="20"/>
      <c r="D434" s="20"/>
      <c r="E434" s="20"/>
      <c r="F434" s="20"/>
    </row>
    <row r="435" spans="1:6" ht="13.2">
      <c r="A435" s="20"/>
      <c r="B435" s="20"/>
      <c r="C435" s="20"/>
      <c r="D435" s="20"/>
      <c r="E435" s="20"/>
      <c r="F435" s="20"/>
    </row>
    <row r="436" spans="1:6" ht="13.2">
      <c r="A436" s="20"/>
      <c r="B436" s="20"/>
      <c r="C436" s="20"/>
      <c r="D436" s="20"/>
      <c r="E436" s="20"/>
      <c r="F436" s="20"/>
    </row>
    <row r="437" spans="1:6" ht="13.2">
      <c r="A437" s="20"/>
      <c r="B437" s="20"/>
      <c r="C437" s="20"/>
      <c r="D437" s="20"/>
      <c r="E437" s="20"/>
      <c r="F437" s="20"/>
    </row>
    <row r="438" spans="1:6" ht="13.2">
      <c r="A438" s="20"/>
      <c r="B438" s="20"/>
      <c r="C438" s="20"/>
      <c r="D438" s="20"/>
      <c r="E438" s="20"/>
      <c r="F438" s="20"/>
    </row>
    <row r="439" spans="1:6" ht="13.2">
      <c r="A439" s="20"/>
      <c r="B439" s="20"/>
      <c r="C439" s="20"/>
      <c r="D439" s="20"/>
      <c r="E439" s="20"/>
      <c r="F439" s="20"/>
    </row>
    <row r="440" spans="1:6" ht="13.2">
      <c r="A440" s="20"/>
      <c r="B440" s="20"/>
      <c r="C440" s="20"/>
      <c r="D440" s="20"/>
      <c r="E440" s="20"/>
      <c r="F440" s="20"/>
    </row>
    <row r="441" spans="1:6" ht="13.2">
      <c r="A441" s="20"/>
      <c r="B441" s="20"/>
      <c r="C441" s="20"/>
      <c r="D441" s="20"/>
      <c r="E441" s="20"/>
      <c r="F441" s="20"/>
    </row>
    <row r="442" spans="1:6" ht="13.2">
      <c r="A442" s="20"/>
      <c r="B442" s="20"/>
      <c r="C442" s="20"/>
      <c r="D442" s="20"/>
      <c r="E442" s="20"/>
      <c r="F442" s="20"/>
    </row>
    <row r="443" spans="1:6" ht="13.2">
      <c r="A443" s="20"/>
      <c r="B443" s="20"/>
      <c r="C443" s="20"/>
      <c r="D443" s="20"/>
      <c r="E443" s="20"/>
      <c r="F443" s="20"/>
    </row>
    <row r="444" spans="1:6" ht="13.2">
      <c r="A444" s="20"/>
      <c r="B444" s="20"/>
      <c r="C444" s="20"/>
      <c r="D444" s="20"/>
      <c r="E444" s="20"/>
      <c r="F444" s="20"/>
    </row>
    <row r="445" spans="1:6" ht="13.2">
      <c r="A445" s="20"/>
      <c r="B445" s="20"/>
      <c r="C445" s="20"/>
      <c r="D445" s="20"/>
      <c r="E445" s="20"/>
      <c r="F445" s="20"/>
    </row>
    <row r="446" spans="1:6" ht="13.2">
      <c r="A446" s="20"/>
      <c r="B446" s="20"/>
      <c r="C446" s="20"/>
      <c r="D446" s="20"/>
      <c r="E446" s="20"/>
      <c r="F446" s="20"/>
    </row>
    <row r="447" spans="1:6" ht="13.2">
      <c r="A447" s="20"/>
      <c r="B447" s="20"/>
      <c r="C447" s="20"/>
      <c r="D447" s="20"/>
      <c r="E447" s="20"/>
      <c r="F447" s="20"/>
    </row>
    <row r="448" spans="1:6" ht="13.2">
      <c r="A448" s="20"/>
      <c r="B448" s="20"/>
      <c r="C448" s="20"/>
      <c r="D448" s="20"/>
      <c r="E448" s="20"/>
      <c r="F448" s="20"/>
    </row>
    <row r="449" spans="1:6" ht="13.2">
      <c r="A449" s="20"/>
      <c r="B449" s="20"/>
      <c r="C449" s="20"/>
      <c r="D449" s="20"/>
      <c r="E449" s="20"/>
      <c r="F449" s="20"/>
    </row>
    <row r="450" spans="1:6" ht="13.2">
      <c r="A450" s="20"/>
      <c r="B450" s="20"/>
      <c r="C450" s="20"/>
      <c r="D450" s="20"/>
      <c r="E450" s="20"/>
      <c r="F450" s="20"/>
    </row>
    <row r="451" spans="1:6" ht="13.2">
      <c r="A451" s="20"/>
      <c r="B451" s="20"/>
      <c r="C451" s="20"/>
      <c r="D451" s="20"/>
      <c r="E451" s="20"/>
      <c r="F451" s="20"/>
    </row>
    <row r="452" spans="1:6" ht="13.2">
      <c r="A452" s="20"/>
      <c r="B452" s="20"/>
      <c r="C452" s="20"/>
      <c r="D452" s="20"/>
      <c r="E452" s="20"/>
      <c r="F452" s="20"/>
    </row>
    <row r="453" spans="1:6" ht="13.2">
      <c r="A453" s="20"/>
      <c r="B453" s="20"/>
      <c r="C453" s="20"/>
      <c r="D453" s="20"/>
      <c r="E453" s="20"/>
      <c r="F453" s="20"/>
    </row>
    <row r="454" spans="1:6" ht="13.2">
      <c r="A454" s="20"/>
      <c r="B454" s="20"/>
      <c r="C454" s="20"/>
      <c r="D454" s="20"/>
      <c r="E454" s="20"/>
      <c r="F454" s="20"/>
    </row>
    <row r="455" spans="1:6" ht="13.2">
      <c r="A455" s="20"/>
      <c r="B455" s="20"/>
      <c r="C455" s="20"/>
      <c r="D455" s="20"/>
      <c r="E455" s="20"/>
      <c r="F455" s="20"/>
    </row>
    <row r="456" spans="1:6" ht="13.2">
      <c r="A456" s="20"/>
      <c r="B456" s="20"/>
      <c r="C456" s="20"/>
      <c r="D456" s="20"/>
      <c r="E456" s="20"/>
      <c r="F456" s="20"/>
    </row>
    <row r="457" spans="1:6" ht="13.2">
      <c r="A457" s="20"/>
      <c r="B457" s="20"/>
      <c r="C457" s="20"/>
      <c r="D457" s="20"/>
      <c r="E457" s="20"/>
      <c r="F457" s="20"/>
    </row>
    <row r="458" spans="1:6" ht="13.2">
      <c r="A458" s="20"/>
      <c r="B458" s="20"/>
      <c r="C458" s="20"/>
      <c r="D458" s="20"/>
      <c r="E458" s="20"/>
      <c r="F458" s="20"/>
    </row>
    <row r="459" spans="1:6" ht="13.2">
      <c r="A459" s="20"/>
      <c r="B459" s="20"/>
      <c r="C459" s="20"/>
      <c r="D459" s="20"/>
      <c r="E459" s="20"/>
      <c r="F459" s="20"/>
    </row>
    <row r="460" spans="1:6" ht="13.2">
      <c r="A460" s="20"/>
      <c r="B460" s="20"/>
      <c r="C460" s="20"/>
      <c r="D460" s="20"/>
      <c r="E460" s="20"/>
      <c r="F460" s="20"/>
    </row>
    <row r="461" spans="1:6" ht="13.2">
      <c r="A461" s="20"/>
      <c r="B461" s="20"/>
      <c r="C461" s="20"/>
      <c r="D461" s="20"/>
      <c r="E461" s="20"/>
      <c r="F461" s="20"/>
    </row>
    <row r="462" spans="1:6" ht="13.2">
      <c r="A462" s="20"/>
      <c r="B462" s="20"/>
      <c r="C462" s="20"/>
      <c r="D462" s="20"/>
      <c r="E462" s="20"/>
      <c r="F462" s="20"/>
    </row>
    <row r="463" spans="1:6" ht="13.2">
      <c r="A463" s="20"/>
      <c r="B463" s="20"/>
      <c r="C463" s="20"/>
      <c r="D463" s="20"/>
      <c r="E463" s="20"/>
      <c r="F463" s="20"/>
    </row>
    <row r="464" spans="1:6" ht="13.2">
      <c r="A464" s="20"/>
      <c r="B464" s="20"/>
      <c r="C464" s="20"/>
      <c r="D464" s="20"/>
      <c r="E464" s="20"/>
      <c r="F464" s="20"/>
    </row>
    <row r="465" spans="1:6" ht="13.2">
      <c r="A465" s="20"/>
      <c r="B465" s="20"/>
      <c r="C465" s="20"/>
      <c r="D465" s="20"/>
      <c r="E465" s="20"/>
      <c r="F465" s="20"/>
    </row>
    <row r="466" spans="1:6" ht="13.2">
      <c r="A466" s="20"/>
      <c r="B466" s="20"/>
      <c r="C466" s="20"/>
      <c r="D466" s="20"/>
      <c r="E466" s="20"/>
      <c r="F466" s="20"/>
    </row>
    <row r="467" spans="1:6" ht="13.2">
      <c r="A467" s="20"/>
      <c r="B467" s="20"/>
      <c r="C467" s="20"/>
      <c r="D467" s="20"/>
      <c r="E467" s="20"/>
      <c r="F467" s="20"/>
    </row>
    <row r="468" spans="1:6" ht="13.2">
      <c r="A468" s="20"/>
      <c r="B468" s="20"/>
      <c r="C468" s="20"/>
      <c r="D468" s="20"/>
      <c r="E468" s="20"/>
      <c r="F468" s="20"/>
    </row>
    <row r="469" spans="1:6" ht="13.2">
      <c r="A469" s="20"/>
      <c r="B469" s="20"/>
      <c r="C469" s="20"/>
      <c r="D469" s="20"/>
      <c r="E469" s="20"/>
      <c r="F469" s="20"/>
    </row>
    <row r="470" spans="1:6" ht="13.2">
      <c r="A470" s="20"/>
      <c r="B470" s="20"/>
      <c r="C470" s="20"/>
      <c r="D470" s="20"/>
      <c r="E470" s="20"/>
      <c r="F470" s="20"/>
    </row>
    <row r="471" spans="1:6" ht="13.2">
      <c r="A471" s="20"/>
      <c r="B471" s="20"/>
      <c r="C471" s="20"/>
      <c r="D471" s="20"/>
      <c r="E471" s="20"/>
      <c r="F471" s="20"/>
    </row>
    <row r="472" spans="1:6" ht="13.2">
      <c r="A472" s="20"/>
      <c r="B472" s="20"/>
      <c r="C472" s="20"/>
      <c r="D472" s="20"/>
      <c r="E472" s="20"/>
      <c r="F472" s="20"/>
    </row>
    <row r="473" spans="1:6" ht="13.2">
      <c r="A473" s="20"/>
      <c r="B473" s="20"/>
      <c r="C473" s="20"/>
      <c r="D473" s="20"/>
      <c r="E473" s="20"/>
      <c r="F473" s="20"/>
    </row>
    <row r="474" spans="1:6" ht="13.2">
      <c r="A474" s="20"/>
      <c r="B474" s="20"/>
      <c r="C474" s="20"/>
      <c r="D474" s="20"/>
      <c r="E474" s="20"/>
      <c r="F474" s="20"/>
    </row>
    <row r="475" spans="1:6" ht="13.2">
      <c r="A475" s="20"/>
      <c r="B475" s="20"/>
      <c r="C475" s="20"/>
      <c r="D475" s="20"/>
      <c r="E475" s="20"/>
      <c r="F475" s="20"/>
    </row>
    <row r="476" spans="1:6" ht="13.2">
      <c r="A476" s="20"/>
      <c r="B476" s="20"/>
      <c r="C476" s="20"/>
      <c r="D476" s="20"/>
      <c r="E476" s="20"/>
      <c r="F476" s="20"/>
    </row>
    <row r="477" spans="1:6" ht="13.2">
      <c r="A477" s="20"/>
      <c r="B477" s="20"/>
      <c r="C477" s="20"/>
      <c r="D477" s="20"/>
      <c r="E477" s="20"/>
      <c r="F477" s="20"/>
    </row>
    <row r="478" spans="1:6" ht="13.2">
      <c r="A478" s="20"/>
      <c r="B478" s="20"/>
      <c r="C478" s="20"/>
      <c r="D478" s="20"/>
      <c r="E478" s="20"/>
      <c r="F478" s="20"/>
    </row>
    <row r="479" spans="1:6" ht="13.2">
      <c r="A479" s="20"/>
      <c r="B479" s="20"/>
      <c r="C479" s="20"/>
      <c r="D479" s="20"/>
      <c r="E479" s="20"/>
      <c r="F479" s="20"/>
    </row>
    <row r="480" spans="1:6" ht="13.2">
      <c r="A480" s="20"/>
      <c r="B480" s="20"/>
      <c r="C480" s="20"/>
      <c r="D480" s="20"/>
      <c r="E480" s="20"/>
      <c r="F480" s="20"/>
    </row>
    <row r="481" spans="1:6" ht="13.2">
      <c r="A481" s="20"/>
      <c r="B481" s="20"/>
      <c r="C481" s="20"/>
      <c r="D481" s="20"/>
      <c r="E481" s="20"/>
      <c r="F481" s="20"/>
    </row>
    <row r="482" spans="1:6" ht="13.2">
      <c r="A482" s="20"/>
      <c r="B482" s="20"/>
      <c r="C482" s="20"/>
      <c r="D482" s="20"/>
      <c r="E482" s="20"/>
      <c r="F482" s="20"/>
    </row>
    <row r="483" spans="1:6" ht="13.2">
      <c r="A483" s="20"/>
      <c r="B483" s="20"/>
      <c r="C483" s="20"/>
      <c r="D483" s="20"/>
      <c r="E483" s="20"/>
      <c r="F483" s="20"/>
    </row>
    <row r="484" spans="1:6" ht="13.2">
      <c r="A484" s="20"/>
      <c r="B484" s="20"/>
      <c r="C484" s="20"/>
      <c r="D484" s="20"/>
      <c r="E484" s="20"/>
      <c r="F484" s="20"/>
    </row>
    <row r="485" spans="1:6" ht="13.2">
      <c r="A485" s="20"/>
      <c r="B485" s="20"/>
      <c r="C485" s="20"/>
      <c r="D485" s="20"/>
      <c r="E485" s="20"/>
      <c r="F485" s="20"/>
    </row>
    <row r="486" spans="1:6" ht="13.2">
      <c r="A486" s="20"/>
      <c r="B486" s="20"/>
      <c r="C486" s="20"/>
      <c r="D486" s="20"/>
      <c r="E486" s="20"/>
      <c r="F486" s="20"/>
    </row>
    <row r="487" spans="1:6" ht="13.2">
      <c r="A487" s="20"/>
      <c r="B487" s="20"/>
      <c r="C487" s="20"/>
      <c r="D487" s="20"/>
      <c r="E487" s="20"/>
      <c r="F487" s="20"/>
    </row>
    <row r="488" spans="1:6" ht="13.2">
      <c r="A488" s="20"/>
      <c r="B488" s="20"/>
      <c r="C488" s="20"/>
      <c r="D488" s="20"/>
      <c r="E488" s="20"/>
      <c r="F488" s="20"/>
    </row>
    <row r="489" spans="1:6" ht="13.2">
      <c r="A489" s="20"/>
      <c r="B489" s="20"/>
      <c r="C489" s="20"/>
      <c r="D489" s="20"/>
      <c r="E489" s="20"/>
      <c r="F489" s="20"/>
    </row>
    <row r="490" spans="1:6" ht="13.2">
      <c r="A490" s="20"/>
      <c r="B490" s="20"/>
      <c r="C490" s="20"/>
      <c r="D490" s="20"/>
      <c r="E490" s="20"/>
      <c r="F490" s="20"/>
    </row>
    <row r="491" spans="1:6" ht="13.2">
      <c r="A491" s="20"/>
      <c r="B491" s="20"/>
      <c r="C491" s="20"/>
      <c r="D491" s="20"/>
      <c r="E491" s="20"/>
      <c r="F491" s="20"/>
    </row>
    <row r="492" spans="1:6" ht="13.2">
      <c r="A492" s="20"/>
      <c r="B492" s="20"/>
      <c r="C492" s="20"/>
      <c r="D492" s="20"/>
      <c r="E492" s="20"/>
      <c r="F492" s="20"/>
    </row>
    <row r="493" spans="1:6" ht="13.2">
      <c r="A493" s="20"/>
      <c r="B493" s="20"/>
      <c r="C493" s="20"/>
      <c r="D493" s="20"/>
      <c r="E493" s="20"/>
      <c r="F493" s="20"/>
    </row>
    <row r="494" spans="1:6" ht="13.2">
      <c r="A494" s="20"/>
      <c r="B494" s="20"/>
      <c r="C494" s="20"/>
      <c r="D494" s="20"/>
      <c r="E494" s="20"/>
      <c r="F494" s="20"/>
    </row>
    <row r="495" spans="1:6" ht="13.2">
      <c r="A495" s="20"/>
      <c r="B495" s="20"/>
      <c r="C495" s="20"/>
      <c r="D495" s="20"/>
      <c r="E495" s="20"/>
      <c r="F495" s="20"/>
    </row>
    <row r="496" spans="1:6" ht="13.2">
      <c r="A496" s="20"/>
      <c r="B496" s="20"/>
      <c r="C496" s="20"/>
      <c r="D496" s="20"/>
      <c r="E496" s="20"/>
      <c r="F496" s="20"/>
    </row>
    <row r="497" spans="1:6" ht="13.2">
      <c r="A497" s="20"/>
      <c r="B497" s="20"/>
      <c r="C497" s="20"/>
      <c r="D497" s="20"/>
      <c r="E497" s="20"/>
      <c r="F497" s="20"/>
    </row>
    <row r="498" spans="1:6" ht="13.2">
      <c r="A498" s="20"/>
      <c r="B498" s="20"/>
      <c r="C498" s="20"/>
      <c r="D498" s="20"/>
      <c r="E498" s="20"/>
      <c r="F498" s="20"/>
    </row>
    <row r="499" spans="1:6" ht="13.2">
      <c r="A499" s="20"/>
      <c r="B499" s="20"/>
      <c r="C499" s="20"/>
      <c r="D499" s="20"/>
      <c r="E499" s="20"/>
      <c r="F499" s="20"/>
    </row>
    <row r="500" spans="1:6" ht="13.2">
      <c r="A500" s="20"/>
      <c r="B500" s="20"/>
      <c r="C500" s="20"/>
      <c r="D500" s="20"/>
      <c r="E500" s="20"/>
      <c r="F500" s="20"/>
    </row>
    <row r="501" spans="1:6" ht="13.2">
      <c r="A501" s="20"/>
      <c r="B501" s="20"/>
      <c r="C501" s="20"/>
      <c r="D501" s="20"/>
      <c r="E501" s="20"/>
      <c r="F501" s="20"/>
    </row>
    <row r="502" spans="1:6" ht="13.2">
      <c r="A502" s="20"/>
      <c r="B502" s="20"/>
      <c r="C502" s="20"/>
      <c r="D502" s="20"/>
      <c r="E502" s="20"/>
      <c r="F502" s="20"/>
    </row>
    <row r="503" spans="1:6" ht="13.2">
      <c r="A503" s="20"/>
      <c r="B503" s="20"/>
      <c r="C503" s="20"/>
      <c r="D503" s="20"/>
      <c r="E503" s="20"/>
      <c r="F503" s="20"/>
    </row>
    <row r="504" spans="1:6" ht="13.2">
      <c r="A504" s="20"/>
      <c r="B504" s="20"/>
      <c r="C504" s="20"/>
      <c r="D504" s="20"/>
      <c r="E504" s="20"/>
      <c r="F504" s="20"/>
    </row>
    <row r="505" spans="1:6" ht="13.2">
      <c r="A505" s="20"/>
      <c r="B505" s="20"/>
      <c r="C505" s="20"/>
      <c r="D505" s="20"/>
      <c r="E505" s="20"/>
      <c r="F505" s="20"/>
    </row>
    <row r="506" spans="1:6" ht="13.2">
      <c r="A506" s="20"/>
      <c r="B506" s="20"/>
      <c r="C506" s="20"/>
      <c r="D506" s="20"/>
      <c r="E506" s="20"/>
      <c r="F506" s="20"/>
    </row>
    <row r="507" spans="1:6" ht="13.2">
      <c r="A507" s="20"/>
      <c r="B507" s="20"/>
      <c r="C507" s="20"/>
      <c r="D507" s="20"/>
      <c r="E507" s="20"/>
      <c r="F507" s="20"/>
    </row>
    <row r="508" spans="1:6" ht="13.2">
      <c r="A508" s="20"/>
      <c r="B508" s="20"/>
      <c r="C508" s="20"/>
      <c r="D508" s="20"/>
      <c r="E508" s="20"/>
      <c r="F508" s="20"/>
    </row>
    <row r="509" spans="1:6" ht="13.2">
      <c r="A509" s="20"/>
      <c r="B509" s="20"/>
      <c r="C509" s="20"/>
      <c r="D509" s="20"/>
      <c r="E509" s="20"/>
      <c r="F509" s="20"/>
    </row>
    <row r="510" spans="1:6" ht="13.2">
      <c r="A510" s="20"/>
      <c r="B510" s="20"/>
      <c r="C510" s="20"/>
      <c r="D510" s="20"/>
      <c r="E510" s="20"/>
      <c r="F510" s="20"/>
    </row>
    <row r="511" spans="1:6" ht="13.2">
      <c r="A511" s="20"/>
      <c r="B511" s="20"/>
      <c r="C511" s="20"/>
      <c r="D511" s="20"/>
      <c r="E511" s="20"/>
      <c r="F511" s="20"/>
    </row>
    <row r="512" spans="1:6" ht="13.2">
      <c r="A512" s="20"/>
      <c r="B512" s="20"/>
      <c r="C512" s="20"/>
      <c r="D512" s="20"/>
      <c r="E512" s="20"/>
      <c r="F512" s="20"/>
    </row>
    <row r="513" spans="1:6" ht="13.2">
      <c r="A513" s="20"/>
      <c r="B513" s="20"/>
      <c r="C513" s="20"/>
      <c r="D513" s="20"/>
      <c r="E513" s="20"/>
      <c r="F513" s="20"/>
    </row>
    <row r="514" spans="1:6" ht="13.2">
      <c r="A514" s="20"/>
      <c r="B514" s="20"/>
      <c r="C514" s="20"/>
      <c r="D514" s="20"/>
      <c r="E514" s="20"/>
      <c r="F514" s="20"/>
    </row>
    <row r="515" spans="1:6" ht="13.2">
      <c r="A515" s="20"/>
      <c r="B515" s="20"/>
      <c r="C515" s="20"/>
      <c r="D515" s="20"/>
      <c r="E515" s="20"/>
      <c r="F515" s="20"/>
    </row>
    <row r="516" spans="1:6" ht="13.2">
      <c r="A516" s="20"/>
      <c r="B516" s="20"/>
      <c r="C516" s="20"/>
      <c r="D516" s="20"/>
      <c r="E516" s="20"/>
      <c r="F516" s="20"/>
    </row>
    <row r="517" spans="1:6" ht="13.2">
      <c r="A517" s="20"/>
      <c r="B517" s="20"/>
      <c r="C517" s="20"/>
      <c r="D517" s="20"/>
      <c r="E517" s="20"/>
      <c r="F517" s="20"/>
    </row>
    <row r="518" spans="1:6" ht="13.2">
      <c r="A518" s="20"/>
      <c r="B518" s="20"/>
      <c r="C518" s="20"/>
      <c r="D518" s="20"/>
      <c r="E518" s="20"/>
      <c r="F518" s="20"/>
    </row>
    <row r="519" spans="1:6" ht="13.2">
      <c r="A519" s="20"/>
      <c r="B519" s="20"/>
      <c r="C519" s="20"/>
      <c r="D519" s="20"/>
      <c r="E519" s="20"/>
      <c r="F519" s="20"/>
    </row>
    <row r="520" spans="1:6" ht="13.2">
      <c r="A520" s="20"/>
      <c r="B520" s="20"/>
      <c r="C520" s="20"/>
      <c r="D520" s="20"/>
      <c r="E520" s="20"/>
      <c r="F520" s="20"/>
    </row>
    <row r="521" spans="1:6" ht="13.2">
      <c r="A521" s="20"/>
      <c r="B521" s="20"/>
      <c r="C521" s="20"/>
      <c r="D521" s="20"/>
      <c r="E521" s="20"/>
      <c r="F521" s="20"/>
    </row>
    <row r="522" spans="1:6" ht="13.2">
      <c r="A522" s="20"/>
      <c r="B522" s="20"/>
      <c r="C522" s="20"/>
      <c r="D522" s="20"/>
      <c r="E522" s="20"/>
      <c r="F522" s="20"/>
    </row>
    <row r="523" spans="1:6" ht="13.2">
      <c r="A523" s="20"/>
      <c r="B523" s="20"/>
      <c r="C523" s="20"/>
      <c r="D523" s="20"/>
      <c r="E523" s="20"/>
      <c r="F523" s="20"/>
    </row>
    <row r="524" spans="1:6" ht="13.2">
      <c r="A524" s="20"/>
      <c r="B524" s="20"/>
      <c r="C524" s="20"/>
      <c r="D524" s="20"/>
      <c r="E524" s="20"/>
      <c r="F524" s="20"/>
    </row>
    <row r="525" spans="1:6" ht="13.2">
      <c r="A525" s="20"/>
      <c r="B525" s="20"/>
      <c r="C525" s="20"/>
      <c r="D525" s="20"/>
      <c r="E525" s="20"/>
      <c r="F525" s="20"/>
    </row>
    <row r="526" spans="1:6" ht="13.2">
      <c r="A526" s="20"/>
      <c r="B526" s="20"/>
      <c r="C526" s="20"/>
      <c r="D526" s="20"/>
      <c r="E526" s="20"/>
      <c r="F526" s="20"/>
    </row>
    <row r="527" spans="1:6" ht="13.2">
      <c r="A527" s="20"/>
      <c r="B527" s="20"/>
      <c r="C527" s="20"/>
      <c r="D527" s="20"/>
      <c r="E527" s="20"/>
      <c r="F527" s="20"/>
    </row>
    <row r="528" spans="1:6" ht="13.2">
      <c r="A528" s="20"/>
      <c r="B528" s="20"/>
      <c r="C528" s="20"/>
      <c r="D528" s="20"/>
      <c r="E528" s="20"/>
      <c r="F528" s="20"/>
    </row>
    <row r="529" spans="1:6" ht="13.2">
      <c r="A529" s="20"/>
      <c r="B529" s="20"/>
      <c r="C529" s="20"/>
      <c r="D529" s="20"/>
      <c r="E529" s="20"/>
      <c r="F529" s="20"/>
    </row>
    <row r="530" spans="1:6" ht="13.2">
      <c r="A530" s="20"/>
      <c r="B530" s="20"/>
      <c r="C530" s="20"/>
      <c r="D530" s="20"/>
      <c r="E530" s="20"/>
      <c r="F530" s="20"/>
    </row>
    <row r="531" spans="1:6" ht="13.2">
      <c r="A531" s="20"/>
      <c r="B531" s="20"/>
      <c r="C531" s="20"/>
      <c r="D531" s="20"/>
      <c r="E531" s="20"/>
      <c r="F531" s="20"/>
    </row>
    <row r="532" spans="1:6" ht="13.2">
      <c r="A532" s="20"/>
      <c r="B532" s="20"/>
      <c r="C532" s="20"/>
      <c r="D532" s="20"/>
      <c r="E532" s="20"/>
      <c r="F532" s="20"/>
    </row>
    <row r="533" spans="1:6" ht="13.2">
      <c r="A533" s="20"/>
      <c r="B533" s="20"/>
      <c r="C533" s="20"/>
      <c r="D533" s="20"/>
      <c r="E533" s="20"/>
      <c r="F533" s="20"/>
    </row>
    <row r="534" spans="1:6" ht="13.2">
      <c r="A534" s="20"/>
      <c r="B534" s="20"/>
      <c r="C534" s="20"/>
      <c r="D534" s="20"/>
      <c r="E534" s="20"/>
      <c r="F534" s="20"/>
    </row>
    <row r="535" spans="1:6" ht="13.2">
      <c r="A535" s="20"/>
      <c r="B535" s="20"/>
      <c r="C535" s="20"/>
      <c r="D535" s="20"/>
      <c r="E535" s="20"/>
      <c r="F535" s="20"/>
    </row>
    <row r="536" spans="1:6" ht="13.2">
      <c r="A536" s="20"/>
      <c r="B536" s="20"/>
      <c r="C536" s="20"/>
      <c r="D536" s="20"/>
      <c r="E536" s="20"/>
      <c r="F536" s="20"/>
    </row>
    <row r="537" spans="1:6" ht="13.2">
      <c r="A537" s="20"/>
      <c r="B537" s="20"/>
      <c r="C537" s="20"/>
      <c r="D537" s="20"/>
      <c r="E537" s="20"/>
      <c r="F537" s="20"/>
    </row>
    <row r="538" spans="1:6" ht="13.2">
      <c r="A538" s="20"/>
      <c r="B538" s="20"/>
      <c r="C538" s="20"/>
      <c r="D538" s="20"/>
      <c r="E538" s="20"/>
      <c r="F538" s="20"/>
    </row>
    <row r="539" spans="1:6" ht="13.2">
      <c r="A539" s="20"/>
      <c r="B539" s="20"/>
      <c r="C539" s="20"/>
      <c r="D539" s="20"/>
      <c r="E539" s="20"/>
      <c r="F539" s="20"/>
    </row>
    <row r="540" spans="1:6" ht="13.2">
      <c r="A540" s="20"/>
      <c r="B540" s="20"/>
      <c r="C540" s="20"/>
      <c r="D540" s="20"/>
      <c r="E540" s="20"/>
      <c r="F540" s="20"/>
    </row>
    <row r="541" spans="1:6" ht="13.2">
      <c r="A541" s="20"/>
      <c r="B541" s="20"/>
      <c r="C541" s="20"/>
      <c r="D541" s="20"/>
      <c r="E541" s="20"/>
      <c r="F541" s="20"/>
    </row>
    <row r="542" spans="1:6" ht="13.2">
      <c r="A542" s="20"/>
      <c r="B542" s="20"/>
      <c r="C542" s="20"/>
      <c r="D542" s="20"/>
      <c r="E542" s="20"/>
      <c r="F542" s="20"/>
    </row>
    <row r="543" spans="1:6" ht="13.2">
      <c r="A543" s="20"/>
      <c r="B543" s="20"/>
      <c r="C543" s="20"/>
      <c r="D543" s="20"/>
      <c r="E543" s="20"/>
      <c r="F543" s="20"/>
    </row>
    <row r="544" spans="1:6" ht="13.2">
      <c r="A544" s="20"/>
      <c r="B544" s="20"/>
      <c r="C544" s="20"/>
      <c r="D544" s="20"/>
      <c r="E544" s="20"/>
      <c r="F544" s="20"/>
    </row>
    <row r="545" spans="1:6" ht="13.2">
      <c r="A545" s="20"/>
      <c r="B545" s="20"/>
      <c r="C545" s="20"/>
      <c r="D545" s="20"/>
      <c r="E545" s="20"/>
      <c r="F545" s="20"/>
    </row>
    <row r="546" spans="1:6" ht="13.2">
      <c r="A546" s="20"/>
      <c r="B546" s="20"/>
      <c r="C546" s="20"/>
      <c r="D546" s="20"/>
      <c r="E546" s="20"/>
      <c r="F546" s="20"/>
    </row>
    <row r="547" spans="1:6" ht="13.2">
      <c r="A547" s="20"/>
      <c r="B547" s="20"/>
      <c r="C547" s="20"/>
      <c r="D547" s="20"/>
      <c r="E547" s="20"/>
      <c r="F547" s="20"/>
    </row>
    <row r="548" spans="1:6" ht="13.2">
      <c r="A548" s="20"/>
      <c r="B548" s="20"/>
      <c r="C548" s="20"/>
      <c r="D548" s="20"/>
      <c r="E548" s="20"/>
      <c r="F548" s="20"/>
    </row>
    <row r="549" spans="1:6" ht="13.2">
      <c r="A549" s="20"/>
      <c r="B549" s="20"/>
      <c r="C549" s="20"/>
      <c r="D549" s="20"/>
      <c r="E549" s="20"/>
      <c r="F549" s="20"/>
    </row>
    <row r="550" spans="1:6" ht="13.2">
      <c r="A550" s="20"/>
      <c r="B550" s="20"/>
      <c r="C550" s="20"/>
      <c r="D550" s="20"/>
      <c r="E550" s="20"/>
      <c r="F550" s="20"/>
    </row>
    <row r="551" spans="1:6" ht="13.2">
      <c r="A551" s="20"/>
      <c r="B551" s="20"/>
      <c r="C551" s="20"/>
      <c r="D551" s="20"/>
      <c r="E551" s="20"/>
      <c r="F551" s="20"/>
    </row>
    <row r="552" spans="1:6" ht="13.2">
      <c r="A552" s="20"/>
      <c r="B552" s="20"/>
      <c r="C552" s="20"/>
      <c r="D552" s="20"/>
      <c r="E552" s="20"/>
      <c r="F552" s="20"/>
    </row>
    <row r="553" spans="1:6" ht="13.2">
      <c r="A553" s="20"/>
      <c r="B553" s="20"/>
      <c r="C553" s="20"/>
      <c r="D553" s="20"/>
      <c r="E553" s="20"/>
      <c r="F553" s="20"/>
    </row>
    <row r="554" spans="1:6" ht="13.2">
      <c r="A554" s="20"/>
      <c r="B554" s="20"/>
      <c r="C554" s="20"/>
      <c r="D554" s="20"/>
      <c r="E554" s="20"/>
      <c r="F554" s="20"/>
    </row>
    <row r="555" spans="1:6" ht="13.2">
      <c r="A555" s="20"/>
      <c r="B555" s="20"/>
      <c r="C555" s="20"/>
      <c r="D555" s="20"/>
      <c r="E555" s="20"/>
      <c r="F555" s="20"/>
    </row>
    <row r="556" spans="1:6" ht="13.2">
      <c r="A556" s="20"/>
      <c r="B556" s="20"/>
      <c r="C556" s="20"/>
      <c r="D556" s="20"/>
      <c r="E556" s="20"/>
      <c r="F556" s="20"/>
    </row>
    <row r="557" spans="1:6" ht="13.2">
      <c r="A557" s="20"/>
      <c r="B557" s="20"/>
      <c r="C557" s="20"/>
      <c r="D557" s="20"/>
      <c r="E557" s="20"/>
      <c r="F557" s="20"/>
    </row>
    <row r="558" spans="1:6" ht="13.2">
      <c r="A558" s="20"/>
      <c r="B558" s="20"/>
      <c r="C558" s="20"/>
      <c r="D558" s="20"/>
      <c r="E558" s="20"/>
      <c r="F558" s="20"/>
    </row>
    <row r="559" spans="1:6" ht="13.2">
      <c r="A559" s="20"/>
      <c r="B559" s="20"/>
      <c r="C559" s="20"/>
      <c r="D559" s="20"/>
      <c r="E559" s="20"/>
      <c r="F559" s="20"/>
    </row>
    <row r="560" spans="1:6" ht="13.2">
      <c r="A560" s="20"/>
      <c r="B560" s="20"/>
      <c r="C560" s="20"/>
      <c r="D560" s="20"/>
      <c r="E560" s="20"/>
      <c r="F560" s="20"/>
    </row>
    <row r="561" spans="1:6" ht="13.2">
      <c r="A561" s="20"/>
      <c r="B561" s="20"/>
      <c r="C561" s="20"/>
      <c r="D561" s="20"/>
      <c r="E561" s="20"/>
      <c r="F561" s="20"/>
    </row>
    <row r="562" spans="1:6" ht="13.2">
      <c r="A562" s="20"/>
      <c r="B562" s="20"/>
      <c r="C562" s="20"/>
      <c r="D562" s="20"/>
      <c r="E562" s="20"/>
      <c r="F562" s="20"/>
    </row>
    <row r="563" spans="1:6" ht="13.2">
      <c r="A563" s="20"/>
      <c r="B563" s="20"/>
      <c r="C563" s="20"/>
      <c r="D563" s="20"/>
      <c r="E563" s="20"/>
      <c r="F563" s="20"/>
    </row>
    <row r="564" spans="1:6" ht="13.2">
      <c r="A564" s="20"/>
      <c r="B564" s="20"/>
      <c r="C564" s="20"/>
      <c r="D564" s="20"/>
      <c r="E564" s="20"/>
      <c r="F564" s="20"/>
    </row>
    <row r="565" spans="1:6" ht="13.2">
      <c r="A565" s="20"/>
      <c r="B565" s="20"/>
      <c r="C565" s="20"/>
      <c r="D565" s="20"/>
      <c r="E565" s="20"/>
      <c r="F565" s="20"/>
    </row>
    <row r="566" spans="1:6" ht="13.2">
      <c r="A566" s="20"/>
      <c r="B566" s="20"/>
      <c r="C566" s="20"/>
      <c r="D566" s="20"/>
      <c r="E566" s="20"/>
      <c r="F566" s="20"/>
    </row>
    <row r="567" spans="1:6" ht="13.2">
      <c r="A567" s="20"/>
      <c r="B567" s="20"/>
      <c r="C567" s="20"/>
      <c r="D567" s="20"/>
      <c r="E567" s="20"/>
      <c r="F567" s="20"/>
    </row>
    <row r="568" spans="1:6" ht="13.2">
      <c r="A568" s="20"/>
      <c r="B568" s="20"/>
      <c r="C568" s="20"/>
      <c r="D568" s="20"/>
      <c r="E568" s="20"/>
      <c r="F568" s="20"/>
    </row>
    <row r="569" spans="1:6" ht="13.2">
      <c r="A569" s="20"/>
      <c r="B569" s="20"/>
      <c r="C569" s="20"/>
      <c r="D569" s="20"/>
      <c r="E569" s="20"/>
      <c r="F569" s="20"/>
    </row>
    <row r="570" spans="1:6" ht="13.2">
      <c r="A570" s="20"/>
      <c r="B570" s="20"/>
      <c r="C570" s="20"/>
      <c r="D570" s="20"/>
      <c r="E570" s="20"/>
      <c r="F570" s="20"/>
    </row>
    <row r="571" spans="1:6" ht="13.2">
      <c r="A571" s="20"/>
      <c r="B571" s="20"/>
      <c r="C571" s="20"/>
      <c r="D571" s="20"/>
      <c r="E571" s="20"/>
      <c r="F571" s="20"/>
    </row>
    <row r="572" spans="1:6" ht="13.2">
      <c r="A572" s="20"/>
      <c r="B572" s="20"/>
      <c r="C572" s="20"/>
      <c r="D572" s="20"/>
      <c r="E572" s="20"/>
      <c r="F572" s="20"/>
    </row>
    <row r="573" spans="1:6" ht="13.2">
      <c r="A573" s="20"/>
      <c r="B573" s="20"/>
      <c r="C573" s="20"/>
      <c r="D573" s="20"/>
      <c r="E573" s="20"/>
      <c r="F573" s="20"/>
    </row>
    <row r="574" spans="1:6" ht="13.2">
      <c r="A574" s="20"/>
      <c r="B574" s="20"/>
      <c r="C574" s="20"/>
      <c r="D574" s="20"/>
      <c r="E574" s="20"/>
      <c r="F574" s="20"/>
    </row>
    <row r="575" spans="1:6" ht="13.2">
      <c r="A575" s="20"/>
      <c r="B575" s="20"/>
      <c r="C575" s="20"/>
      <c r="D575" s="20"/>
      <c r="E575" s="20"/>
      <c r="F575" s="20"/>
    </row>
    <row r="576" spans="1:6" ht="13.2">
      <c r="A576" s="20"/>
      <c r="B576" s="20"/>
      <c r="C576" s="20"/>
      <c r="D576" s="20"/>
      <c r="E576" s="20"/>
      <c r="F576" s="20"/>
    </row>
    <row r="577" spans="1:6" ht="13.2">
      <c r="A577" s="20"/>
      <c r="B577" s="20"/>
      <c r="C577" s="20"/>
      <c r="D577" s="20"/>
      <c r="E577" s="20"/>
      <c r="F577" s="20"/>
    </row>
    <row r="578" spans="1:6" ht="13.2">
      <c r="A578" s="20"/>
      <c r="B578" s="20"/>
      <c r="C578" s="20"/>
      <c r="D578" s="20"/>
      <c r="E578" s="20"/>
      <c r="F578" s="20"/>
    </row>
    <row r="579" spans="1:6" ht="13.2">
      <c r="A579" s="20"/>
      <c r="B579" s="20"/>
      <c r="C579" s="20"/>
      <c r="D579" s="20"/>
      <c r="E579" s="20"/>
      <c r="F579" s="20"/>
    </row>
    <row r="580" spans="1:6" ht="13.2">
      <c r="A580" s="20"/>
      <c r="B580" s="20"/>
      <c r="C580" s="20"/>
      <c r="D580" s="20"/>
      <c r="E580" s="20"/>
      <c r="F580" s="20"/>
    </row>
    <row r="581" spans="1:6" ht="13.2">
      <c r="A581" s="20"/>
      <c r="B581" s="20"/>
      <c r="C581" s="20"/>
      <c r="D581" s="20"/>
      <c r="E581" s="20"/>
      <c r="F581" s="20"/>
    </row>
    <row r="582" spans="1:6" ht="13.2">
      <c r="A582" s="20"/>
      <c r="B582" s="20"/>
      <c r="C582" s="20"/>
      <c r="D582" s="20"/>
      <c r="E582" s="20"/>
      <c r="F582" s="20"/>
    </row>
    <row r="583" spans="1:6" ht="13.2">
      <c r="A583" s="20"/>
      <c r="B583" s="20"/>
      <c r="C583" s="20"/>
      <c r="D583" s="20"/>
      <c r="E583" s="20"/>
      <c r="F583" s="20"/>
    </row>
    <row r="584" spans="1:6" ht="13.2">
      <c r="A584" s="20"/>
      <c r="B584" s="20"/>
      <c r="C584" s="20"/>
      <c r="D584" s="20"/>
      <c r="E584" s="20"/>
      <c r="F584" s="20"/>
    </row>
    <row r="585" spans="1:6" ht="13.2">
      <c r="A585" s="20"/>
      <c r="B585" s="20"/>
      <c r="C585" s="20"/>
      <c r="D585" s="20"/>
      <c r="E585" s="20"/>
      <c r="F585" s="20"/>
    </row>
    <row r="586" spans="1:6" ht="13.2">
      <c r="A586" s="20"/>
      <c r="B586" s="20"/>
      <c r="C586" s="20"/>
      <c r="D586" s="20"/>
      <c r="E586" s="20"/>
      <c r="F586" s="20"/>
    </row>
    <row r="587" spans="1:6" ht="13.2">
      <c r="A587" s="20"/>
      <c r="B587" s="20"/>
      <c r="C587" s="20"/>
      <c r="D587" s="20"/>
      <c r="E587" s="20"/>
      <c r="F587" s="20"/>
    </row>
    <row r="588" spans="1:6" ht="13.2">
      <c r="A588" s="20"/>
      <c r="B588" s="20"/>
      <c r="C588" s="20"/>
      <c r="D588" s="20"/>
      <c r="E588" s="20"/>
      <c r="F588" s="20"/>
    </row>
    <row r="589" spans="1:6" ht="13.2">
      <c r="A589" s="20"/>
      <c r="B589" s="20"/>
      <c r="C589" s="20"/>
      <c r="D589" s="20"/>
      <c r="E589" s="20"/>
      <c r="F589" s="20"/>
    </row>
    <row r="590" spans="1:6" ht="13.2">
      <c r="A590" s="20"/>
      <c r="B590" s="20"/>
      <c r="C590" s="20"/>
      <c r="D590" s="20"/>
      <c r="E590" s="20"/>
      <c r="F590" s="20"/>
    </row>
    <row r="591" spans="1:6" ht="13.2">
      <c r="A591" s="20"/>
      <c r="B591" s="20"/>
      <c r="C591" s="20"/>
      <c r="D591" s="20"/>
      <c r="E591" s="20"/>
      <c r="F591" s="20"/>
    </row>
    <row r="592" spans="1:6" ht="13.2">
      <c r="A592" s="20"/>
      <c r="B592" s="20"/>
      <c r="C592" s="20"/>
      <c r="D592" s="20"/>
      <c r="E592" s="20"/>
      <c r="F592" s="20"/>
    </row>
    <row r="593" spans="1:6" ht="13.2">
      <c r="A593" s="20"/>
      <c r="B593" s="20"/>
      <c r="C593" s="20"/>
      <c r="D593" s="20"/>
      <c r="E593" s="20"/>
      <c r="F593" s="20"/>
    </row>
    <row r="594" spans="1:6" ht="13.2">
      <c r="A594" s="20"/>
      <c r="B594" s="20"/>
      <c r="C594" s="20"/>
      <c r="D594" s="20"/>
      <c r="E594" s="20"/>
      <c r="F594" s="20"/>
    </row>
    <row r="595" spans="1:6" ht="13.2">
      <c r="A595" s="20"/>
      <c r="B595" s="20"/>
      <c r="C595" s="20"/>
      <c r="D595" s="20"/>
      <c r="E595" s="20"/>
      <c r="F595" s="20"/>
    </row>
    <row r="596" spans="1:6" ht="13.2">
      <c r="A596" s="20"/>
      <c r="B596" s="20"/>
      <c r="C596" s="20"/>
      <c r="D596" s="20"/>
      <c r="E596" s="20"/>
      <c r="F596" s="20"/>
    </row>
    <row r="597" spans="1:6" ht="13.2">
      <c r="A597" s="20"/>
      <c r="B597" s="20"/>
      <c r="C597" s="20"/>
      <c r="D597" s="20"/>
      <c r="E597" s="20"/>
      <c r="F597" s="20"/>
    </row>
    <row r="598" spans="1:6" ht="13.2">
      <c r="A598" s="20"/>
      <c r="B598" s="20"/>
      <c r="C598" s="20"/>
      <c r="D598" s="20"/>
      <c r="E598" s="20"/>
      <c r="F598" s="20"/>
    </row>
    <row r="599" spans="1:6" ht="13.2">
      <c r="A599" s="20"/>
      <c r="B599" s="20"/>
      <c r="C599" s="20"/>
      <c r="D599" s="20"/>
      <c r="E599" s="20"/>
      <c r="F599" s="20"/>
    </row>
    <row r="600" spans="1:6" ht="13.2">
      <c r="A600" s="20"/>
      <c r="B600" s="20"/>
      <c r="C600" s="20"/>
      <c r="D600" s="20"/>
      <c r="E600" s="20"/>
      <c r="F600" s="20"/>
    </row>
    <row r="601" spans="1:6" ht="13.2">
      <c r="A601" s="20"/>
      <c r="B601" s="20"/>
      <c r="C601" s="20"/>
      <c r="D601" s="20"/>
      <c r="E601" s="20"/>
      <c r="F601" s="20"/>
    </row>
    <row r="602" spans="1:6" ht="13.2">
      <c r="A602" s="20"/>
      <c r="B602" s="20"/>
      <c r="C602" s="20"/>
      <c r="D602" s="20"/>
      <c r="E602" s="20"/>
      <c r="F602" s="20"/>
    </row>
    <row r="603" spans="1:6" ht="13.2">
      <c r="A603" s="20"/>
      <c r="B603" s="20"/>
      <c r="C603" s="20"/>
      <c r="D603" s="20"/>
      <c r="E603" s="20"/>
      <c r="F603" s="20"/>
    </row>
    <row r="604" spans="1:6" ht="13.2">
      <c r="A604" s="20"/>
      <c r="B604" s="20"/>
      <c r="C604" s="20"/>
      <c r="D604" s="20"/>
      <c r="E604" s="20"/>
      <c r="F604" s="20"/>
    </row>
    <row r="605" spans="1:6" ht="13.2">
      <c r="A605" s="20"/>
      <c r="B605" s="20"/>
      <c r="C605" s="20"/>
      <c r="D605" s="20"/>
      <c r="E605" s="20"/>
      <c r="F605" s="20"/>
    </row>
    <row r="606" spans="1:6" ht="13.2">
      <c r="A606" s="20"/>
      <c r="B606" s="20"/>
      <c r="C606" s="20"/>
      <c r="D606" s="20"/>
      <c r="E606" s="20"/>
      <c r="F606" s="20"/>
    </row>
    <row r="607" spans="1:6" ht="13.2">
      <c r="A607" s="20"/>
      <c r="B607" s="20"/>
      <c r="C607" s="20"/>
      <c r="D607" s="20"/>
      <c r="E607" s="20"/>
      <c r="F607" s="20"/>
    </row>
    <row r="608" spans="1:6" ht="13.2">
      <c r="A608" s="20"/>
      <c r="B608" s="20"/>
      <c r="C608" s="20"/>
      <c r="D608" s="20"/>
      <c r="E608" s="20"/>
      <c r="F608" s="20"/>
    </row>
    <row r="609" spans="1:6" ht="13.2">
      <c r="A609" s="20"/>
      <c r="B609" s="20"/>
      <c r="C609" s="20"/>
      <c r="D609" s="20"/>
      <c r="E609" s="20"/>
      <c r="F609" s="20"/>
    </row>
    <row r="610" spans="1:6" ht="13.2">
      <c r="A610" s="20"/>
      <c r="B610" s="20"/>
      <c r="C610" s="20"/>
      <c r="D610" s="20"/>
      <c r="E610" s="20"/>
      <c r="F610" s="20"/>
    </row>
    <row r="611" spans="1:6" ht="13.2">
      <c r="A611" s="20"/>
      <c r="B611" s="20"/>
      <c r="C611" s="20"/>
      <c r="D611" s="20"/>
      <c r="E611" s="20"/>
      <c r="F611" s="20"/>
    </row>
    <row r="612" spans="1:6" ht="13.2">
      <c r="A612" s="20"/>
      <c r="B612" s="20"/>
      <c r="C612" s="20"/>
      <c r="D612" s="20"/>
      <c r="E612" s="20"/>
      <c r="F612" s="20"/>
    </row>
    <row r="613" spans="1:6" ht="13.2">
      <c r="A613" s="20"/>
      <c r="B613" s="20"/>
      <c r="C613" s="20"/>
      <c r="D613" s="20"/>
      <c r="E613" s="20"/>
      <c r="F613" s="20"/>
    </row>
    <row r="614" spans="1:6" ht="13.2">
      <c r="A614" s="20"/>
      <c r="B614" s="20"/>
      <c r="C614" s="20"/>
      <c r="D614" s="20"/>
      <c r="E614" s="20"/>
      <c r="F614" s="20"/>
    </row>
    <row r="615" spans="1:6" ht="13.2">
      <c r="A615" s="20"/>
      <c r="B615" s="20"/>
      <c r="C615" s="20"/>
      <c r="D615" s="20"/>
      <c r="E615" s="20"/>
      <c r="F615" s="20"/>
    </row>
    <row r="616" spans="1:6" ht="13.2">
      <c r="A616" s="20"/>
      <c r="B616" s="20"/>
      <c r="C616" s="20"/>
      <c r="D616" s="20"/>
      <c r="E616" s="20"/>
      <c r="F616" s="20"/>
    </row>
    <row r="617" spans="1:6" ht="13.2">
      <c r="A617" s="20"/>
      <c r="B617" s="20"/>
      <c r="C617" s="20"/>
      <c r="D617" s="20"/>
      <c r="E617" s="20"/>
      <c r="F617" s="20"/>
    </row>
    <row r="618" spans="1:6" ht="13.2">
      <c r="A618" s="20"/>
      <c r="B618" s="20"/>
      <c r="C618" s="20"/>
      <c r="D618" s="20"/>
      <c r="E618" s="20"/>
      <c r="F618" s="20"/>
    </row>
    <row r="619" spans="1:6" ht="13.2">
      <c r="A619" s="20"/>
      <c r="B619" s="20"/>
      <c r="C619" s="20"/>
      <c r="D619" s="20"/>
      <c r="E619" s="20"/>
      <c r="F619" s="20"/>
    </row>
    <row r="620" spans="1:6" ht="13.2">
      <c r="A620" s="20"/>
      <c r="B620" s="20"/>
      <c r="C620" s="20"/>
      <c r="D620" s="20"/>
      <c r="E620" s="20"/>
      <c r="F620" s="20"/>
    </row>
    <row r="621" spans="1:6" ht="13.2">
      <c r="A621" s="20"/>
      <c r="B621" s="20"/>
      <c r="C621" s="20"/>
      <c r="D621" s="20"/>
      <c r="E621" s="20"/>
      <c r="F621" s="20"/>
    </row>
    <row r="622" spans="1:6" ht="13.2">
      <c r="A622" s="20"/>
      <c r="B622" s="20"/>
      <c r="C622" s="20"/>
      <c r="D622" s="20"/>
      <c r="E622" s="20"/>
      <c r="F622" s="20"/>
    </row>
    <row r="623" spans="1:6" ht="13.2">
      <c r="A623" s="20"/>
      <c r="B623" s="20"/>
      <c r="C623" s="20"/>
      <c r="D623" s="20"/>
      <c r="E623" s="20"/>
      <c r="F623" s="20"/>
    </row>
    <row r="624" spans="1:6" ht="13.2">
      <c r="A624" s="20"/>
      <c r="B624" s="20"/>
      <c r="C624" s="20"/>
      <c r="D624" s="20"/>
      <c r="E624" s="20"/>
      <c r="F624" s="20"/>
    </row>
    <row r="625" spans="1:6" ht="13.2">
      <c r="A625" s="20"/>
      <c r="B625" s="20"/>
      <c r="C625" s="20"/>
      <c r="D625" s="20"/>
      <c r="E625" s="20"/>
      <c r="F625" s="20"/>
    </row>
    <row r="626" spans="1:6" ht="13.2">
      <c r="A626" s="20"/>
      <c r="B626" s="20"/>
      <c r="C626" s="20"/>
      <c r="D626" s="20"/>
      <c r="E626" s="20"/>
      <c r="F626" s="20"/>
    </row>
    <row r="627" spans="1:6" ht="13.2">
      <c r="A627" s="20"/>
      <c r="B627" s="20"/>
      <c r="C627" s="20"/>
      <c r="D627" s="20"/>
      <c r="E627" s="20"/>
      <c r="F627" s="20"/>
    </row>
    <row r="628" spans="1:6" ht="13.2">
      <c r="A628" s="20"/>
      <c r="B628" s="20"/>
      <c r="C628" s="20"/>
      <c r="D628" s="20"/>
      <c r="E628" s="20"/>
      <c r="F628" s="20"/>
    </row>
    <row r="629" spans="1:6" ht="13.2">
      <c r="A629" s="20"/>
      <c r="B629" s="20"/>
      <c r="C629" s="20"/>
      <c r="D629" s="20"/>
      <c r="E629" s="20"/>
      <c r="F629" s="20"/>
    </row>
    <row r="630" spans="1:6" ht="13.2">
      <c r="A630" s="20"/>
      <c r="B630" s="20"/>
      <c r="C630" s="20"/>
      <c r="D630" s="20"/>
      <c r="E630" s="20"/>
      <c r="F630" s="20"/>
    </row>
    <row r="631" spans="1:6" ht="13.2">
      <c r="A631" s="20"/>
      <c r="B631" s="20"/>
      <c r="C631" s="20"/>
      <c r="D631" s="20"/>
      <c r="E631" s="20"/>
      <c r="F631" s="20"/>
    </row>
    <row r="632" spans="1:6" ht="13.2">
      <c r="A632" s="20"/>
      <c r="B632" s="20"/>
      <c r="C632" s="20"/>
      <c r="D632" s="20"/>
      <c r="E632" s="20"/>
      <c r="F632" s="20"/>
    </row>
    <row r="633" spans="1:6" ht="13.2">
      <c r="A633" s="20"/>
      <c r="B633" s="20"/>
      <c r="C633" s="20"/>
      <c r="D633" s="20"/>
      <c r="E633" s="20"/>
      <c r="F633" s="20"/>
    </row>
    <row r="634" spans="1:6" ht="13.2">
      <c r="A634" s="20"/>
      <c r="B634" s="20"/>
      <c r="C634" s="20"/>
      <c r="D634" s="20"/>
      <c r="E634" s="20"/>
      <c r="F634" s="20"/>
    </row>
    <row r="635" spans="1:6" ht="13.2">
      <c r="A635" s="20"/>
      <c r="B635" s="20"/>
      <c r="C635" s="20"/>
      <c r="D635" s="20"/>
      <c r="E635" s="20"/>
      <c r="F635" s="20"/>
    </row>
    <row r="636" spans="1:6" ht="13.2">
      <c r="A636" s="20"/>
      <c r="B636" s="20"/>
      <c r="C636" s="20"/>
      <c r="D636" s="20"/>
      <c r="E636" s="20"/>
      <c r="F636" s="20"/>
    </row>
    <row r="637" spans="1:6" ht="13.2">
      <c r="A637" s="20"/>
      <c r="B637" s="20"/>
      <c r="C637" s="20"/>
      <c r="D637" s="20"/>
      <c r="E637" s="20"/>
      <c r="F637" s="20"/>
    </row>
    <row r="638" spans="1:6" ht="13.2">
      <c r="A638" s="20"/>
      <c r="B638" s="20"/>
      <c r="C638" s="20"/>
      <c r="D638" s="20"/>
      <c r="E638" s="20"/>
      <c r="F638" s="20"/>
    </row>
    <row r="639" spans="1:6" ht="13.2">
      <c r="A639" s="20"/>
      <c r="B639" s="20"/>
      <c r="C639" s="20"/>
      <c r="D639" s="20"/>
      <c r="E639" s="20"/>
      <c r="F639" s="20"/>
    </row>
    <row r="640" spans="1:6" ht="13.2">
      <c r="A640" s="20"/>
      <c r="B640" s="20"/>
      <c r="C640" s="20"/>
      <c r="D640" s="20"/>
      <c r="E640" s="20"/>
      <c r="F640" s="20"/>
    </row>
    <row r="641" spans="1:6" ht="13.2">
      <c r="A641" s="20"/>
      <c r="B641" s="20"/>
      <c r="C641" s="20"/>
      <c r="D641" s="20"/>
      <c r="E641" s="20"/>
      <c r="F641" s="20"/>
    </row>
    <row r="642" spans="1:6" ht="13.2">
      <c r="A642" s="20"/>
      <c r="B642" s="20"/>
      <c r="C642" s="20"/>
      <c r="D642" s="20"/>
      <c r="E642" s="20"/>
      <c r="F642" s="20"/>
    </row>
    <row r="643" spans="1:6" ht="13.2">
      <c r="A643" s="20"/>
      <c r="B643" s="20"/>
      <c r="C643" s="20"/>
      <c r="D643" s="20"/>
      <c r="E643" s="20"/>
      <c r="F643" s="20"/>
    </row>
    <row r="644" spans="1:6" ht="13.2">
      <c r="A644" s="20"/>
      <c r="B644" s="20"/>
      <c r="C644" s="20"/>
      <c r="D644" s="20"/>
      <c r="E644" s="20"/>
      <c r="F644" s="20"/>
    </row>
    <row r="645" spans="1:6" ht="13.2">
      <c r="A645" s="20"/>
      <c r="B645" s="20"/>
      <c r="C645" s="20"/>
      <c r="D645" s="20"/>
      <c r="E645" s="20"/>
      <c r="F645" s="20"/>
    </row>
    <row r="646" spans="1:6" ht="13.2">
      <c r="A646" s="20"/>
      <c r="B646" s="20"/>
      <c r="C646" s="20"/>
      <c r="D646" s="20"/>
      <c r="E646" s="20"/>
      <c r="F646" s="20"/>
    </row>
    <row r="647" spans="1:6" ht="13.2">
      <c r="A647" s="20"/>
      <c r="B647" s="20"/>
      <c r="C647" s="20"/>
      <c r="D647" s="20"/>
      <c r="E647" s="20"/>
      <c r="F647" s="20"/>
    </row>
    <row r="648" spans="1:6" ht="13.2">
      <c r="A648" s="20"/>
      <c r="B648" s="20"/>
      <c r="C648" s="20"/>
      <c r="D648" s="20"/>
      <c r="E648" s="20"/>
      <c r="F648" s="20"/>
    </row>
    <row r="649" spans="1:6" ht="13.2">
      <c r="A649" s="20"/>
      <c r="B649" s="20"/>
      <c r="C649" s="20"/>
      <c r="D649" s="20"/>
      <c r="E649" s="20"/>
      <c r="F649" s="20"/>
    </row>
    <row r="650" spans="1:6" ht="13.2">
      <c r="A650" s="20"/>
      <c r="B650" s="20"/>
      <c r="C650" s="20"/>
      <c r="D650" s="20"/>
      <c r="E650" s="20"/>
      <c r="F650" s="20"/>
    </row>
    <row r="651" spans="1:6" ht="13.2">
      <c r="A651" s="20"/>
      <c r="B651" s="20"/>
      <c r="C651" s="20"/>
      <c r="D651" s="20"/>
      <c r="E651" s="20"/>
      <c r="F651" s="20"/>
    </row>
    <row r="652" spans="1:6" ht="13.2">
      <c r="A652" s="20"/>
      <c r="B652" s="20"/>
      <c r="C652" s="20"/>
      <c r="D652" s="20"/>
      <c r="E652" s="20"/>
      <c r="F652" s="20"/>
    </row>
    <row r="653" spans="1:6" ht="13.2">
      <c r="A653" s="20"/>
      <c r="B653" s="20"/>
      <c r="C653" s="20"/>
      <c r="D653" s="20"/>
      <c r="E653" s="20"/>
      <c r="F653" s="20"/>
    </row>
    <row r="654" spans="1:6" ht="13.2">
      <c r="A654" s="20"/>
      <c r="B654" s="20"/>
      <c r="C654" s="20"/>
      <c r="D654" s="20"/>
      <c r="E654" s="20"/>
      <c r="F654" s="20"/>
    </row>
    <row r="655" spans="1:6" ht="13.2">
      <c r="A655" s="20"/>
      <c r="B655" s="20"/>
      <c r="C655" s="20"/>
      <c r="D655" s="20"/>
      <c r="E655" s="20"/>
      <c r="F655" s="20"/>
    </row>
    <row r="656" spans="1:6" ht="13.2">
      <c r="A656" s="20"/>
      <c r="B656" s="20"/>
      <c r="C656" s="20"/>
      <c r="D656" s="20"/>
      <c r="E656" s="20"/>
      <c r="F656" s="20"/>
    </row>
    <row r="657" spans="1:6" ht="13.2">
      <c r="A657" s="20"/>
      <c r="B657" s="20"/>
      <c r="C657" s="20"/>
      <c r="D657" s="20"/>
      <c r="E657" s="20"/>
      <c r="F657" s="20"/>
    </row>
    <row r="658" spans="1:6" ht="13.2">
      <c r="A658" s="20"/>
      <c r="B658" s="20"/>
      <c r="C658" s="20"/>
      <c r="D658" s="20"/>
      <c r="E658" s="20"/>
      <c r="F658" s="20"/>
    </row>
    <row r="659" spans="1:6" ht="13.2">
      <c r="A659" s="20"/>
      <c r="B659" s="20"/>
      <c r="C659" s="20"/>
      <c r="D659" s="20"/>
      <c r="E659" s="20"/>
      <c r="F659" s="20"/>
    </row>
    <row r="660" spans="1:6" ht="13.2">
      <c r="A660" s="20"/>
      <c r="B660" s="20"/>
      <c r="C660" s="20"/>
      <c r="D660" s="20"/>
      <c r="E660" s="20"/>
      <c r="F660" s="20"/>
    </row>
    <row r="661" spans="1:6" ht="13.2">
      <c r="A661" s="20"/>
      <c r="B661" s="20"/>
      <c r="C661" s="20"/>
      <c r="D661" s="20"/>
      <c r="E661" s="20"/>
      <c r="F661" s="20"/>
    </row>
    <row r="662" spans="1:6" ht="13.2">
      <c r="A662" s="20"/>
      <c r="B662" s="20"/>
      <c r="C662" s="20"/>
      <c r="D662" s="20"/>
      <c r="E662" s="20"/>
      <c r="F662" s="20"/>
    </row>
    <row r="663" spans="1:6" ht="13.2">
      <c r="A663" s="20"/>
      <c r="B663" s="20"/>
      <c r="C663" s="20"/>
      <c r="D663" s="20"/>
      <c r="E663" s="20"/>
      <c r="F663" s="20"/>
    </row>
    <row r="664" spans="1:6" ht="13.2">
      <c r="A664" s="20"/>
      <c r="B664" s="20"/>
      <c r="C664" s="20"/>
      <c r="D664" s="20"/>
      <c r="E664" s="20"/>
      <c r="F664" s="20"/>
    </row>
    <row r="665" spans="1:6" ht="13.2">
      <c r="A665" s="20"/>
      <c r="B665" s="20"/>
      <c r="C665" s="20"/>
      <c r="D665" s="20"/>
      <c r="E665" s="20"/>
      <c r="F665" s="20"/>
    </row>
    <row r="666" spans="1:6" ht="13.2">
      <c r="A666" s="20"/>
      <c r="B666" s="20"/>
      <c r="C666" s="20"/>
      <c r="D666" s="20"/>
      <c r="E666" s="20"/>
      <c r="F666" s="20"/>
    </row>
    <row r="667" spans="1:6" ht="13.2">
      <c r="A667" s="20"/>
      <c r="B667" s="20"/>
      <c r="C667" s="20"/>
      <c r="D667" s="20"/>
      <c r="E667" s="20"/>
      <c r="F667" s="20"/>
    </row>
    <row r="668" spans="1:6" ht="13.2">
      <c r="A668" s="20"/>
      <c r="B668" s="20"/>
      <c r="C668" s="20"/>
      <c r="D668" s="20"/>
      <c r="E668" s="20"/>
      <c r="F668" s="20"/>
    </row>
    <row r="669" spans="1:6" ht="13.2">
      <c r="A669" s="20"/>
      <c r="B669" s="20"/>
      <c r="C669" s="20"/>
      <c r="D669" s="20"/>
      <c r="E669" s="20"/>
      <c r="F669" s="20"/>
    </row>
    <row r="670" spans="1:6" ht="13.2">
      <c r="A670" s="20"/>
      <c r="B670" s="20"/>
      <c r="C670" s="20"/>
      <c r="D670" s="20"/>
      <c r="E670" s="20"/>
      <c r="F670" s="20"/>
    </row>
    <row r="671" spans="1:6" ht="13.2">
      <c r="A671" s="20"/>
      <c r="B671" s="20"/>
      <c r="C671" s="20"/>
      <c r="D671" s="20"/>
      <c r="E671" s="20"/>
      <c r="F671" s="20"/>
    </row>
    <row r="672" spans="1:6" ht="13.2">
      <c r="A672" s="20"/>
      <c r="B672" s="20"/>
      <c r="C672" s="20"/>
      <c r="D672" s="20"/>
      <c r="E672" s="20"/>
      <c r="F672" s="20"/>
    </row>
    <row r="673" spans="1:6" ht="13.2">
      <c r="A673" s="20"/>
      <c r="B673" s="20"/>
      <c r="C673" s="20"/>
      <c r="D673" s="20"/>
      <c r="E673" s="20"/>
      <c r="F673" s="20"/>
    </row>
    <row r="674" spans="1:6" ht="13.2">
      <c r="A674" s="20"/>
      <c r="B674" s="20"/>
      <c r="C674" s="20"/>
      <c r="D674" s="20"/>
      <c r="E674" s="20"/>
      <c r="F674" s="20"/>
    </row>
    <row r="675" spans="1:6" ht="13.2">
      <c r="A675" s="20"/>
      <c r="B675" s="20"/>
      <c r="C675" s="20"/>
      <c r="D675" s="20"/>
      <c r="E675" s="20"/>
      <c r="F675" s="20"/>
    </row>
    <row r="676" spans="1:6" ht="13.2">
      <c r="A676" s="20"/>
      <c r="B676" s="20"/>
      <c r="C676" s="20"/>
      <c r="D676" s="20"/>
      <c r="E676" s="20"/>
      <c r="F676" s="20"/>
    </row>
    <row r="677" spans="1:6" ht="13.2">
      <c r="A677" s="20"/>
      <c r="B677" s="20"/>
      <c r="C677" s="20"/>
      <c r="D677" s="20"/>
      <c r="E677" s="20"/>
      <c r="F677" s="20"/>
    </row>
    <row r="678" spans="1:6" ht="13.2">
      <c r="A678" s="20"/>
      <c r="B678" s="20"/>
      <c r="C678" s="20"/>
      <c r="D678" s="20"/>
      <c r="E678" s="20"/>
      <c r="F678" s="20"/>
    </row>
    <row r="679" spans="1:6" ht="13.2">
      <c r="A679" s="20"/>
      <c r="B679" s="20"/>
      <c r="C679" s="20"/>
      <c r="D679" s="20"/>
      <c r="E679" s="20"/>
      <c r="F679" s="20"/>
    </row>
    <row r="680" spans="1:6" ht="13.2">
      <c r="A680" s="20"/>
      <c r="B680" s="20"/>
      <c r="C680" s="20"/>
      <c r="D680" s="20"/>
      <c r="E680" s="20"/>
      <c r="F680" s="20"/>
    </row>
    <row r="681" spans="1:6" ht="13.2">
      <c r="A681" s="20"/>
      <c r="B681" s="20"/>
      <c r="C681" s="20"/>
      <c r="D681" s="20"/>
      <c r="E681" s="20"/>
      <c r="F681" s="20"/>
    </row>
    <row r="682" spans="1:6" ht="13.2">
      <c r="A682" s="20"/>
      <c r="B682" s="20"/>
      <c r="C682" s="20"/>
      <c r="D682" s="20"/>
      <c r="E682" s="20"/>
      <c r="F682" s="20"/>
    </row>
    <row r="683" spans="1:6" ht="13.2">
      <c r="A683" s="20"/>
      <c r="B683" s="20"/>
      <c r="C683" s="20"/>
      <c r="D683" s="20"/>
      <c r="E683" s="20"/>
      <c r="F683" s="20"/>
    </row>
    <row r="684" spans="1:6" ht="13.2">
      <c r="A684" s="20"/>
      <c r="B684" s="20"/>
      <c r="C684" s="20"/>
      <c r="D684" s="20"/>
      <c r="E684" s="20"/>
      <c r="F684" s="20"/>
    </row>
    <row r="685" spans="1:6" ht="13.2">
      <c r="A685" s="20"/>
      <c r="B685" s="20"/>
      <c r="C685" s="20"/>
      <c r="D685" s="20"/>
      <c r="E685" s="20"/>
      <c r="F685" s="20"/>
    </row>
    <row r="686" spans="1:6" ht="13.2">
      <c r="A686" s="20"/>
      <c r="B686" s="20"/>
      <c r="C686" s="20"/>
      <c r="D686" s="20"/>
      <c r="E686" s="20"/>
      <c r="F686" s="20"/>
    </row>
    <row r="687" spans="1:6" ht="13.2">
      <c r="A687" s="20"/>
      <c r="B687" s="20"/>
      <c r="C687" s="20"/>
      <c r="D687" s="20"/>
      <c r="E687" s="20"/>
      <c r="F687" s="20"/>
    </row>
    <row r="688" spans="1:6" ht="13.2">
      <c r="A688" s="20"/>
      <c r="B688" s="20"/>
      <c r="C688" s="20"/>
      <c r="D688" s="20"/>
      <c r="E688" s="20"/>
      <c r="F688" s="20"/>
    </row>
    <row r="689" spans="1:6" ht="13.2">
      <c r="A689" s="20"/>
      <c r="B689" s="20"/>
      <c r="C689" s="20"/>
      <c r="D689" s="20"/>
      <c r="E689" s="20"/>
      <c r="F689" s="20"/>
    </row>
    <row r="690" spans="1:6" ht="13.2">
      <c r="A690" s="20"/>
      <c r="B690" s="20"/>
      <c r="C690" s="20"/>
      <c r="D690" s="20"/>
      <c r="E690" s="20"/>
      <c r="F690" s="20"/>
    </row>
    <row r="691" spans="1:6" ht="13.2">
      <c r="A691" s="20"/>
      <c r="B691" s="20"/>
      <c r="C691" s="20"/>
      <c r="D691" s="20"/>
      <c r="E691" s="20"/>
      <c r="F691" s="20"/>
    </row>
    <row r="692" spans="1:6" ht="13.2">
      <c r="A692" s="20"/>
      <c r="B692" s="20"/>
      <c r="C692" s="20"/>
      <c r="D692" s="20"/>
      <c r="E692" s="20"/>
      <c r="F692" s="20"/>
    </row>
    <row r="693" spans="1:6" ht="13.2">
      <c r="A693" s="20"/>
      <c r="B693" s="20"/>
      <c r="C693" s="20"/>
      <c r="D693" s="20"/>
      <c r="E693" s="20"/>
      <c r="F693" s="20"/>
    </row>
    <row r="694" spans="1:6" ht="13.2">
      <c r="A694" s="20"/>
      <c r="B694" s="20"/>
      <c r="C694" s="20"/>
      <c r="D694" s="20"/>
      <c r="E694" s="20"/>
      <c r="F694" s="20"/>
    </row>
    <row r="695" spans="1:6" ht="13.2">
      <c r="A695" s="20"/>
      <c r="B695" s="20"/>
      <c r="C695" s="20"/>
      <c r="D695" s="20"/>
      <c r="E695" s="20"/>
      <c r="F695" s="20"/>
    </row>
    <row r="696" spans="1:6" ht="13.2">
      <c r="A696" s="20"/>
      <c r="B696" s="20"/>
      <c r="C696" s="20"/>
      <c r="D696" s="20"/>
      <c r="E696" s="20"/>
      <c r="F696" s="20"/>
    </row>
    <row r="697" spans="1:6" ht="13.2">
      <c r="A697" s="20"/>
      <c r="B697" s="20"/>
      <c r="C697" s="20"/>
      <c r="D697" s="20"/>
      <c r="E697" s="20"/>
      <c r="F697" s="20"/>
    </row>
    <row r="698" spans="1:6" ht="13.2">
      <c r="A698" s="20"/>
      <c r="B698" s="20"/>
      <c r="C698" s="20"/>
      <c r="D698" s="20"/>
      <c r="E698" s="20"/>
      <c r="F698" s="20"/>
    </row>
    <row r="699" spans="1:6" ht="13.2">
      <c r="A699" s="20"/>
      <c r="B699" s="20"/>
      <c r="C699" s="20"/>
      <c r="D699" s="20"/>
      <c r="E699" s="20"/>
      <c r="F699" s="20"/>
    </row>
    <row r="700" spans="1:6" ht="13.2">
      <c r="A700" s="20"/>
      <c r="B700" s="20"/>
      <c r="C700" s="20"/>
      <c r="D700" s="20"/>
      <c r="E700" s="20"/>
      <c r="F700" s="20"/>
    </row>
    <row r="701" spans="1:6" ht="13.2">
      <c r="A701" s="20"/>
      <c r="B701" s="20"/>
      <c r="C701" s="20"/>
      <c r="D701" s="20"/>
      <c r="E701" s="20"/>
      <c r="F701" s="20"/>
    </row>
    <row r="702" spans="1:6" ht="13.2">
      <c r="A702" s="20"/>
      <c r="B702" s="20"/>
      <c r="C702" s="20"/>
      <c r="D702" s="20"/>
      <c r="E702" s="20"/>
      <c r="F702" s="20"/>
    </row>
    <row r="703" spans="1:6" ht="13.2">
      <c r="A703" s="20"/>
      <c r="B703" s="20"/>
      <c r="C703" s="20"/>
      <c r="D703" s="20"/>
      <c r="E703" s="20"/>
      <c r="F703" s="20"/>
    </row>
    <row r="704" spans="1:6" ht="13.2">
      <c r="A704" s="20"/>
      <c r="B704" s="20"/>
      <c r="C704" s="20"/>
      <c r="D704" s="20"/>
      <c r="E704" s="20"/>
      <c r="F704" s="20"/>
    </row>
    <row r="705" spans="1:6" ht="13.2">
      <c r="A705" s="20"/>
      <c r="B705" s="20"/>
      <c r="C705" s="20"/>
      <c r="D705" s="20"/>
      <c r="E705" s="20"/>
      <c r="F705" s="20"/>
    </row>
    <row r="706" spans="1:6" ht="13.2">
      <c r="A706" s="20"/>
      <c r="B706" s="20"/>
      <c r="C706" s="20"/>
      <c r="D706" s="20"/>
      <c r="E706" s="20"/>
      <c r="F706" s="20"/>
    </row>
    <row r="707" spans="1:6" ht="13.2">
      <c r="A707" s="20"/>
      <c r="B707" s="20"/>
      <c r="C707" s="20"/>
      <c r="D707" s="20"/>
      <c r="E707" s="20"/>
      <c r="F707" s="20"/>
    </row>
    <row r="708" spans="1:6" ht="13.2">
      <c r="A708" s="20"/>
      <c r="B708" s="20"/>
      <c r="C708" s="20"/>
      <c r="D708" s="20"/>
      <c r="E708" s="20"/>
      <c r="F708" s="20"/>
    </row>
    <row r="709" spans="1:6" ht="13.2">
      <c r="A709" s="20"/>
      <c r="B709" s="20"/>
      <c r="C709" s="20"/>
      <c r="D709" s="20"/>
      <c r="E709" s="20"/>
      <c r="F709" s="20"/>
    </row>
    <row r="710" spans="1:6" ht="13.2">
      <c r="A710" s="20"/>
      <c r="B710" s="20"/>
      <c r="C710" s="20"/>
      <c r="D710" s="20"/>
      <c r="E710" s="20"/>
      <c r="F710" s="20"/>
    </row>
    <row r="711" spans="1:6" ht="13.2">
      <c r="A711" s="20"/>
      <c r="B711" s="20"/>
      <c r="C711" s="20"/>
      <c r="D711" s="20"/>
      <c r="E711" s="20"/>
      <c r="F711" s="20"/>
    </row>
    <row r="712" spans="1:6" ht="13.2">
      <c r="A712" s="20"/>
      <c r="B712" s="20"/>
      <c r="C712" s="20"/>
      <c r="D712" s="20"/>
      <c r="E712" s="20"/>
      <c r="F712" s="20"/>
    </row>
    <row r="713" spans="1:6" ht="13.2">
      <c r="A713" s="20"/>
      <c r="B713" s="20"/>
      <c r="C713" s="20"/>
      <c r="D713" s="20"/>
      <c r="E713" s="20"/>
      <c r="F713" s="20"/>
    </row>
    <row r="714" spans="1:6" ht="13.2">
      <c r="A714" s="20"/>
      <c r="B714" s="20"/>
      <c r="C714" s="20"/>
      <c r="D714" s="20"/>
      <c r="E714" s="20"/>
      <c r="F714" s="20"/>
    </row>
    <row r="715" spans="1:6" ht="13.2">
      <c r="A715" s="20"/>
      <c r="B715" s="20"/>
      <c r="C715" s="20"/>
      <c r="D715" s="20"/>
      <c r="E715" s="20"/>
      <c r="F715" s="20"/>
    </row>
    <row r="716" spans="1:6" ht="13.2">
      <c r="A716" s="20"/>
      <c r="B716" s="20"/>
      <c r="C716" s="20"/>
      <c r="D716" s="20"/>
      <c r="E716" s="20"/>
      <c r="F716" s="20"/>
    </row>
    <row r="717" spans="1:6" ht="13.2">
      <c r="A717" s="20"/>
      <c r="B717" s="20"/>
      <c r="C717" s="20"/>
      <c r="D717" s="20"/>
      <c r="E717" s="20"/>
      <c r="F717" s="20"/>
    </row>
    <row r="718" spans="1:6" ht="13.2">
      <c r="A718" s="20"/>
      <c r="B718" s="20"/>
      <c r="C718" s="20"/>
      <c r="D718" s="20"/>
      <c r="E718" s="20"/>
      <c r="F718" s="20"/>
    </row>
    <row r="719" spans="1:6" ht="13.2">
      <c r="A719" s="20"/>
      <c r="B719" s="20"/>
      <c r="C719" s="20"/>
      <c r="D719" s="20"/>
      <c r="E719" s="20"/>
      <c r="F719" s="20"/>
    </row>
    <row r="720" spans="1:6" ht="13.2">
      <c r="A720" s="20"/>
      <c r="B720" s="20"/>
      <c r="C720" s="20"/>
      <c r="D720" s="20"/>
      <c r="E720" s="20"/>
      <c r="F720" s="20"/>
    </row>
    <row r="721" spans="1:6" ht="13.2">
      <c r="A721" s="20"/>
      <c r="B721" s="20"/>
      <c r="C721" s="20"/>
      <c r="D721" s="20"/>
      <c r="E721" s="20"/>
      <c r="F721" s="20"/>
    </row>
    <row r="722" spans="1:6" ht="13.2">
      <c r="A722" s="20"/>
      <c r="B722" s="20"/>
      <c r="C722" s="20"/>
      <c r="D722" s="20"/>
      <c r="E722" s="20"/>
      <c r="F722" s="20"/>
    </row>
    <row r="723" spans="1:6" ht="13.2">
      <c r="A723" s="20"/>
      <c r="B723" s="20"/>
      <c r="C723" s="20"/>
      <c r="D723" s="20"/>
      <c r="E723" s="20"/>
      <c r="F723" s="20"/>
    </row>
    <row r="724" spans="1:6" ht="13.2">
      <c r="A724" s="20"/>
      <c r="B724" s="20"/>
      <c r="C724" s="20"/>
      <c r="D724" s="20"/>
      <c r="E724" s="20"/>
      <c r="F724" s="20"/>
    </row>
    <row r="725" spans="1:6" ht="13.2">
      <c r="A725" s="20"/>
      <c r="B725" s="20"/>
      <c r="C725" s="20"/>
      <c r="D725" s="20"/>
      <c r="E725" s="20"/>
      <c r="F725" s="20"/>
    </row>
    <row r="726" spans="1:6" ht="13.2">
      <c r="A726" s="20"/>
      <c r="B726" s="20"/>
      <c r="C726" s="20"/>
      <c r="D726" s="20"/>
      <c r="E726" s="20"/>
      <c r="F726" s="20"/>
    </row>
    <row r="727" spans="1:6" ht="13.2">
      <c r="A727" s="20"/>
      <c r="B727" s="20"/>
      <c r="C727" s="20"/>
      <c r="D727" s="20"/>
      <c r="E727" s="20"/>
      <c r="F727" s="20"/>
    </row>
    <row r="728" spans="1:6" ht="13.2">
      <c r="A728" s="20"/>
      <c r="B728" s="20"/>
      <c r="C728" s="20"/>
      <c r="D728" s="20"/>
      <c r="E728" s="20"/>
      <c r="F728" s="20"/>
    </row>
    <row r="729" spans="1:6" ht="13.2">
      <c r="A729" s="20"/>
      <c r="B729" s="20"/>
      <c r="C729" s="20"/>
      <c r="D729" s="20"/>
      <c r="E729" s="20"/>
      <c r="F729" s="20"/>
    </row>
    <row r="730" spans="1:6" ht="13.2">
      <c r="A730" s="20"/>
      <c r="B730" s="20"/>
      <c r="C730" s="20"/>
      <c r="D730" s="20"/>
      <c r="E730" s="20"/>
      <c r="F730" s="20"/>
    </row>
    <row r="731" spans="1:6" ht="13.2">
      <c r="A731" s="20"/>
      <c r="B731" s="20"/>
      <c r="C731" s="20"/>
      <c r="D731" s="20"/>
      <c r="E731" s="20"/>
      <c r="F731" s="20"/>
    </row>
    <row r="732" spans="1:6" ht="13.2">
      <c r="A732" s="20"/>
      <c r="B732" s="20"/>
      <c r="C732" s="20"/>
      <c r="D732" s="20"/>
      <c r="E732" s="20"/>
      <c r="F732" s="20"/>
    </row>
    <row r="733" spans="1:6" ht="13.2">
      <c r="A733" s="20"/>
      <c r="B733" s="20"/>
      <c r="C733" s="20"/>
      <c r="D733" s="20"/>
      <c r="E733" s="20"/>
      <c r="F733" s="20"/>
    </row>
    <row r="734" spans="1:6" ht="13.2">
      <c r="A734" s="20"/>
      <c r="B734" s="20"/>
      <c r="C734" s="20"/>
      <c r="D734" s="20"/>
      <c r="E734" s="20"/>
      <c r="F734" s="20"/>
    </row>
    <row r="735" spans="1:6" ht="13.2">
      <c r="A735" s="20"/>
      <c r="B735" s="20"/>
      <c r="C735" s="20"/>
      <c r="D735" s="20"/>
      <c r="E735" s="20"/>
      <c r="F735" s="20"/>
    </row>
    <row r="736" spans="1:6" ht="13.2">
      <c r="A736" s="20"/>
      <c r="B736" s="20"/>
      <c r="C736" s="20"/>
      <c r="D736" s="20"/>
      <c r="E736" s="20"/>
      <c r="F736" s="20"/>
    </row>
    <row r="737" spans="1:6" ht="13.2">
      <c r="A737" s="20"/>
      <c r="B737" s="20"/>
      <c r="C737" s="20"/>
      <c r="D737" s="20"/>
      <c r="E737" s="20"/>
      <c r="F737" s="20"/>
    </row>
    <row r="738" spans="1:6" ht="13.2">
      <c r="A738" s="20"/>
      <c r="B738" s="20"/>
      <c r="C738" s="20"/>
      <c r="D738" s="20"/>
      <c r="E738" s="20"/>
      <c r="F738" s="20"/>
    </row>
    <row r="739" spans="1:6" ht="13.2">
      <c r="A739" s="20"/>
      <c r="B739" s="20"/>
      <c r="C739" s="20"/>
      <c r="D739" s="20"/>
      <c r="E739" s="20"/>
      <c r="F739" s="20"/>
    </row>
    <row r="740" spans="1:6" ht="13.2">
      <c r="A740" s="20"/>
      <c r="B740" s="20"/>
      <c r="C740" s="20"/>
      <c r="D740" s="20"/>
      <c r="E740" s="20"/>
      <c r="F740" s="20"/>
    </row>
    <row r="741" spans="1:6" ht="13.2">
      <c r="A741" s="20"/>
      <c r="B741" s="20"/>
      <c r="C741" s="20"/>
      <c r="D741" s="20"/>
      <c r="E741" s="20"/>
      <c r="F741" s="20"/>
    </row>
    <row r="742" spans="1:6" ht="13.2">
      <c r="A742" s="20"/>
      <c r="B742" s="20"/>
      <c r="C742" s="20"/>
      <c r="D742" s="20"/>
      <c r="E742" s="20"/>
      <c r="F742" s="20"/>
    </row>
    <row r="743" spans="1:6" ht="13.2">
      <c r="A743" s="20"/>
      <c r="B743" s="20"/>
      <c r="C743" s="20"/>
      <c r="D743" s="20"/>
      <c r="E743" s="20"/>
      <c r="F743" s="20"/>
    </row>
    <row r="744" spans="1:6" ht="13.2">
      <c r="A744" s="20"/>
      <c r="B744" s="20"/>
      <c r="C744" s="20"/>
      <c r="D744" s="20"/>
      <c r="E744" s="20"/>
      <c r="F744" s="20"/>
    </row>
    <row r="745" spans="1:6" ht="13.2">
      <c r="A745" s="20"/>
      <c r="B745" s="20"/>
      <c r="C745" s="20"/>
      <c r="D745" s="20"/>
      <c r="E745" s="20"/>
      <c r="F745" s="20"/>
    </row>
    <row r="746" spans="1:6" ht="13.2">
      <c r="A746" s="20"/>
      <c r="B746" s="20"/>
      <c r="C746" s="20"/>
      <c r="D746" s="20"/>
      <c r="E746" s="20"/>
      <c r="F746" s="20"/>
    </row>
    <row r="747" spans="1:6" ht="13.2">
      <c r="A747" s="20"/>
      <c r="B747" s="20"/>
      <c r="C747" s="20"/>
      <c r="D747" s="20"/>
      <c r="E747" s="20"/>
      <c r="F747" s="20"/>
    </row>
    <row r="748" spans="1:6" ht="13.2">
      <c r="A748" s="20"/>
      <c r="B748" s="20"/>
      <c r="C748" s="20"/>
      <c r="D748" s="20"/>
      <c r="E748" s="20"/>
      <c r="F748" s="20"/>
    </row>
    <row r="749" spans="1:6" ht="13.2">
      <c r="A749" s="20"/>
      <c r="B749" s="20"/>
      <c r="C749" s="20"/>
      <c r="D749" s="20"/>
      <c r="E749" s="20"/>
      <c r="F749" s="20"/>
    </row>
    <row r="750" spans="1:6" ht="13.2">
      <c r="A750" s="20"/>
      <c r="B750" s="20"/>
      <c r="C750" s="20"/>
      <c r="D750" s="20"/>
      <c r="E750" s="20"/>
      <c r="F750" s="20"/>
    </row>
    <row r="751" spans="1:6" ht="13.2">
      <c r="A751" s="20"/>
      <c r="B751" s="20"/>
      <c r="C751" s="20"/>
      <c r="D751" s="20"/>
      <c r="E751" s="20"/>
      <c r="F751" s="20"/>
    </row>
    <row r="752" spans="1:6" ht="13.2">
      <c r="A752" s="20"/>
      <c r="B752" s="20"/>
      <c r="C752" s="20"/>
      <c r="D752" s="20"/>
      <c r="E752" s="20"/>
      <c r="F752" s="20"/>
    </row>
    <row r="753" spans="1:6" ht="13.2">
      <c r="A753" s="20"/>
      <c r="B753" s="20"/>
      <c r="C753" s="20"/>
      <c r="D753" s="20"/>
      <c r="E753" s="20"/>
      <c r="F753" s="20"/>
    </row>
    <row r="754" spans="1:6" ht="13.2">
      <c r="A754" s="20"/>
      <c r="B754" s="20"/>
      <c r="C754" s="20"/>
      <c r="D754" s="20"/>
      <c r="E754" s="20"/>
      <c r="F754" s="20"/>
    </row>
    <row r="755" spans="1:6" ht="13.2">
      <c r="A755" s="20"/>
      <c r="B755" s="20"/>
      <c r="C755" s="20"/>
      <c r="D755" s="20"/>
      <c r="E755" s="20"/>
      <c r="F755" s="20"/>
    </row>
    <row r="756" spans="1:6" ht="13.2">
      <c r="A756" s="20"/>
      <c r="B756" s="20"/>
      <c r="C756" s="20"/>
      <c r="D756" s="20"/>
      <c r="E756" s="20"/>
      <c r="F756" s="20"/>
    </row>
    <row r="757" spans="1:6" ht="13.2">
      <c r="A757" s="20"/>
      <c r="B757" s="20"/>
      <c r="C757" s="20"/>
      <c r="D757" s="20"/>
      <c r="E757" s="20"/>
      <c r="F757" s="20"/>
    </row>
    <row r="758" spans="1:6" ht="13.2">
      <c r="A758" s="20"/>
      <c r="B758" s="20"/>
      <c r="C758" s="20"/>
      <c r="D758" s="20"/>
      <c r="E758" s="20"/>
      <c r="F758" s="20"/>
    </row>
    <row r="759" spans="1:6" ht="13.2">
      <c r="A759" s="20"/>
      <c r="B759" s="20"/>
      <c r="C759" s="20"/>
      <c r="D759" s="20"/>
      <c r="E759" s="20"/>
      <c r="F759" s="20"/>
    </row>
    <row r="760" spans="1:6" ht="13.2">
      <c r="A760" s="20"/>
      <c r="B760" s="20"/>
      <c r="C760" s="20"/>
      <c r="D760" s="20"/>
      <c r="E760" s="20"/>
      <c r="F760" s="20"/>
    </row>
    <row r="761" spans="1:6" ht="13.2">
      <c r="A761" s="20"/>
      <c r="B761" s="20"/>
      <c r="C761" s="20"/>
      <c r="D761" s="20"/>
      <c r="E761" s="20"/>
      <c r="F761" s="20"/>
    </row>
    <row r="762" spans="1:6" ht="13.2">
      <c r="A762" s="20"/>
      <c r="B762" s="20"/>
      <c r="C762" s="20"/>
      <c r="D762" s="20"/>
      <c r="E762" s="20"/>
      <c r="F762" s="20"/>
    </row>
    <row r="763" spans="1:6" ht="13.2">
      <c r="A763" s="20"/>
      <c r="B763" s="20"/>
      <c r="C763" s="20"/>
      <c r="D763" s="20"/>
      <c r="E763" s="20"/>
      <c r="F763" s="20"/>
    </row>
    <row r="764" spans="1:6" ht="13.2">
      <c r="A764" s="20"/>
      <c r="B764" s="20"/>
      <c r="C764" s="20"/>
      <c r="D764" s="20"/>
      <c r="E764" s="20"/>
      <c r="F764" s="20"/>
    </row>
    <row r="765" spans="1:6" ht="13.2">
      <c r="A765" s="20"/>
      <c r="B765" s="20"/>
      <c r="C765" s="20"/>
      <c r="D765" s="20"/>
      <c r="E765" s="20"/>
      <c r="F765" s="20"/>
    </row>
    <row r="766" spans="1:6" ht="13.2">
      <c r="A766" s="20"/>
      <c r="B766" s="20"/>
      <c r="C766" s="20"/>
      <c r="D766" s="20"/>
      <c r="E766" s="20"/>
      <c r="F766" s="20"/>
    </row>
    <row r="767" spans="1:6" ht="13.2">
      <c r="A767" s="20"/>
      <c r="B767" s="20"/>
      <c r="C767" s="20"/>
      <c r="D767" s="20"/>
      <c r="E767" s="20"/>
      <c r="F767" s="20"/>
    </row>
    <row r="768" spans="1:6" ht="13.2">
      <c r="A768" s="20"/>
      <c r="B768" s="20"/>
      <c r="C768" s="20"/>
      <c r="D768" s="20"/>
      <c r="E768" s="20"/>
      <c r="F768" s="20"/>
    </row>
    <row r="769" spans="1:6" ht="13.2">
      <c r="A769" s="20"/>
      <c r="B769" s="20"/>
      <c r="C769" s="20"/>
      <c r="D769" s="20"/>
      <c r="E769" s="20"/>
      <c r="F769" s="20"/>
    </row>
    <row r="770" spans="1:6" ht="13.2">
      <c r="A770" s="20"/>
      <c r="B770" s="20"/>
      <c r="C770" s="20"/>
      <c r="D770" s="20"/>
      <c r="E770" s="20"/>
      <c r="F770" s="20"/>
    </row>
    <row r="771" spans="1:6" ht="13.2">
      <c r="A771" s="20"/>
      <c r="B771" s="20"/>
      <c r="C771" s="20"/>
      <c r="D771" s="20"/>
      <c r="E771" s="20"/>
      <c r="F771" s="20"/>
    </row>
    <row r="772" spans="1:6" ht="13.2">
      <c r="A772" s="20"/>
      <c r="B772" s="20"/>
      <c r="C772" s="20"/>
      <c r="D772" s="20"/>
      <c r="E772" s="20"/>
      <c r="F772" s="20"/>
    </row>
    <row r="773" spans="1:6" ht="13.2">
      <c r="A773" s="20"/>
      <c r="B773" s="20"/>
      <c r="C773" s="20"/>
      <c r="D773" s="20"/>
      <c r="E773" s="20"/>
      <c r="F773" s="20"/>
    </row>
    <row r="774" spans="1:6" ht="13.2">
      <c r="A774" s="20"/>
      <c r="B774" s="20"/>
      <c r="C774" s="20"/>
      <c r="D774" s="20"/>
      <c r="E774" s="20"/>
      <c r="F774" s="20"/>
    </row>
    <row r="775" spans="1:6" ht="13.2">
      <c r="A775" s="20"/>
      <c r="B775" s="20"/>
      <c r="C775" s="20"/>
      <c r="D775" s="20"/>
      <c r="E775" s="20"/>
      <c r="F775" s="20"/>
    </row>
    <row r="776" spans="1:6" ht="13.2">
      <c r="A776" s="20"/>
      <c r="B776" s="20"/>
      <c r="C776" s="20"/>
      <c r="D776" s="20"/>
      <c r="E776" s="20"/>
      <c r="F776" s="20"/>
    </row>
    <row r="777" spans="1:6" ht="13.2">
      <c r="A777" s="20"/>
      <c r="B777" s="20"/>
      <c r="C777" s="20"/>
      <c r="D777" s="20"/>
      <c r="E777" s="20"/>
      <c r="F777" s="20"/>
    </row>
    <row r="778" spans="1:6" ht="13.2">
      <c r="A778" s="20"/>
      <c r="B778" s="20"/>
      <c r="C778" s="20"/>
      <c r="D778" s="20"/>
      <c r="E778" s="20"/>
      <c r="F778" s="20"/>
    </row>
    <row r="779" spans="1:6" ht="13.2">
      <c r="A779" s="20"/>
      <c r="B779" s="20"/>
      <c r="C779" s="20"/>
      <c r="D779" s="20"/>
      <c r="E779" s="20"/>
      <c r="F779" s="20"/>
    </row>
    <row r="780" spans="1:6" ht="13.2">
      <c r="A780" s="20"/>
      <c r="B780" s="20"/>
      <c r="C780" s="20"/>
      <c r="D780" s="20"/>
      <c r="E780" s="20"/>
      <c r="F780" s="20"/>
    </row>
    <row r="781" spans="1:6" ht="13.2">
      <c r="A781" s="20"/>
      <c r="B781" s="20"/>
      <c r="C781" s="20"/>
      <c r="D781" s="20"/>
      <c r="E781" s="20"/>
      <c r="F781" s="20"/>
    </row>
    <row r="782" spans="1:6" ht="13.2">
      <c r="A782" s="20"/>
      <c r="B782" s="20"/>
      <c r="C782" s="20"/>
      <c r="D782" s="20"/>
      <c r="E782" s="20"/>
      <c r="F782" s="20"/>
    </row>
    <row r="783" spans="1:6" ht="13.2">
      <c r="A783" s="20"/>
      <c r="B783" s="20"/>
      <c r="C783" s="20"/>
      <c r="D783" s="20"/>
      <c r="E783" s="20"/>
      <c r="F783" s="20"/>
    </row>
    <row r="784" spans="1:6" ht="13.2">
      <c r="A784" s="20"/>
      <c r="B784" s="20"/>
      <c r="C784" s="20"/>
      <c r="D784" s="20"/>
      <c r="E784" s="20"/>
      <c r="F784" s="20"/>
    </row>
    <row r="785" spans="1:6" ht="13.2">
      <c r="A785" s="20"/>
      <c r="B785" s="20"/>
      <c r="C785" s="20"/>
      <c r="D785" s="20"/>
      <c r="E785" s="20"/>
      <c r="F785" s="20"/>
    </row>
    <row r="786" spans="1:6" ht="13.2">
      <c r="A786" s="20"/>
      <c r="B786" s="20"/>
      <c r="C786" s="20"/>
      <c r="D786" s="20"/>
      <c r="E786" s="20"/>
      <c r="F786" s="20"/>
    </row>
    <row r="787" spans="1:6" ht="13.2">
      <c r="A787" s="20"/>
      <c r="B787" s="20"/>
      <c r="C787" s="20"/>
      <c r="D787" s="20"/>
      <c r="E787" s="20"/>
      <c r="F787" s="20"/>
    </row>
    <row r="788" spans="1:6" ht="13.2">
      <c r="A788" s="20"/>
      <c r="B788" s="20"/>
      <c r="C788" s="20"/>
      <c r="D788" s="20"/>
      <c r="E788" s="20"/>
      <c r="F788" s="20"/>
    </row>
    <row r="789" spans="1:6" ht="13.2">
      <c r="A789" s="20"/>
      <c r="B789" s="20"/>
      <c r="C789" s="20"/>
      <c r="D789" s="20"/>
      <c r="E789" s="20"/>
      <c r="F789" s="20"/>
    </row>
    <row r="790" spans="1:6" ht="13.2">
      <c r="A790" s="20"/>
      <c r="B790" s="20"/>
      <c r="C790" s="20"/>
      <c r="D790" s="20"/>
      <c r="E790" s="20"/>
      <c r="F790" s="20"/>
    </row>
    <row r="791" spans="1:6" ht="13.2">
      <c r="A791" s="20"/>
      <c r="B791" s="20"/>
      <c r="C791" s="20"/>
      <c r="D791" s="20"/>
      <c r="E791" s="20"/>
      <c r="F791" s="20"/>
    </row>
    <row r="792" spans="1:6" ht="13.2">
      <c r="A792" s="20"/>
      <c r="B792" s="20"/>
      <c r="C792" s="20"/>
      <c r="D792" s="20"/>
      <c r="E792" s="20"/>
      <c r="F792" s="20"/>
    </row>
    <row r="793" spans="1:6" ht="13.2">
      <c r="A793" s="20"/>
      <c r="B793" s="20"/>
      <c r="C793" s="20"/>
      <c r="D793" s="20"/>
      <c r="E793" s="20"/>
      <c r="F793" s="20"/>
    </row>
    <row r="794" spans="1:6" ht="13.2">
      <c r="A794" s="20"/>
      <c r="B794" s="20"/>
      <c r="C794" s="20"/>
      <c r="D794" s="20"/>
      <c r="E794" s="20"/>
      <c r="F794" s="20"/>
    </row>
    <row r="795" spans="1:6" ht="13.2">
      <c r="A795" s="20"/>
      <c r="B795" s="20"/>
      <c r="C795" s="20"/>
      <c r="D795" s="20"/>
      <c r="E795" s="20"/>
      <c r="F795" s="20"/>
    </row>
    <row r="796" spans="1:6" ht="13.2">
      <c r="A796" s="20"/>
      <c r="B796" s="20"/>
      <c r="C796" s="20"/>
      <c r="D796" s="20"/>
      <c r="E796" s="20"/>
      <c r="F796" s="20"/>
    </row>
    <row r="797" spans="1:6" ht="13.2">
      <c r="A797" s="20"/>
      <c r="B797" s="20"/>
      <c r="C797" s="20"/>
      <c r="D797" s="20"/>
      <c r="E797" s="20"/>
      <c r="F797" s="20"/>
    </row>
    <row r="798" spans="1:6" ht="13.2">
      <c r="A798" s="20"/>
      <c r="B798" s="20"/>
      <c r="C798" s="20"/>
      <c r="D798" s="20"/>
      <c r="E798" s="20"/>
      <c r="F798" s="20"/>
    </row>
    <row r="799" spans="1:6" ht="13.2">
      <c r="A799" s="20"/>
      <c r="B799" s="20"/>
      <c r="C799" s="20"/>
      <c r="D799" s="20"/>
      <c r="E799" s="20"/>
      <c r="F799" s="20"/>
    </row>
    <row r="800" spans="1:6" ht="13.2">
      <c r="A800" s="20"/>
      <c r="B800" s="20"/>
      <c r="C800" s="20"/>
      <c r="D800" s="20"/>
      <c r="E800" s="20"/>
      <c r="F800" s="20"/>
    </row>
    <row r="801" spans="1:6" ht="13.2">
      <c r="A801" s="20"/>
      <c r="B801" s="20"/>
      <c r="C801" s="20"/>
      <c r="D801" s="20"/>
      <c r="E801" s="20"/>
      <c r="F801" s="20"/>
    </row>
    <row r="802" spans="1:6" ht="13.2">
      <c r="A802" s="20"/>
      <c r="B802" s="20"/>
      <c r="C802" s="20"/>
      <c r="D802" s="20"/>
      <c r="E802" s="20"/>
      <c r="F802" s="20"/>
    </row>
    <row r="803" spans="1:6" ht="13.2">
      <c r="A803" s="20"/>
      <c r="B803" s="20"/>
      <c r="C803" s="20"/>
      <c r="D803" s="20"/>
      <c r="E803" s="20"/>
      <c r="F803" s="20"/>
    </row>
    <row r="804" spans="1:6" ht="13.2">
      <c r="A804" s="20"/>
      <c r="B804" s="20"/>
      <c r="C804" s="20"/>
      <c r="D804" s="20"/>
      <c r="E804" s="20"/>
      <c r="F804" s="20"/>
    </row>
    <row r="805" spans="1:6" ht="13.2">
      <c r="A805" s="20"/>
      <c r="B805" s="20"/>
      <c r="C805" s="20"/>
      <c r="D805" s="20"/>
      <c r="E805" s="20"/>
      <c r="F805" s="20"/>
    </row>
    <row r="806" spans="1:6" ht="13.2">
      <c r="A806" s="20"/>
      <c r="B806" s="20"/>
      <c r="C806" s="20"/>
      <c r="D806" s="20"/>
      <c r="E806" s="20"/>
      <c r="F806" s="20"/>
    </row>
    <row r="807" spans="1:6" ht="13.2">
      <c r="A807" s="20"/>
      <c r="B807" s="20"/>
      <c r="C807" s="20"/>
      <c r="D807" s="20"/>
      <c r="E807" s="20"/>
      <c r="F807" s="20"/>
    </row>
    <row r="808" spans="1:6" ht="13.2">
      <c r="A808" s="20"/>
      <c r="B808" s="20"/>
      <c r="C808" s="20"/>
      <c r="D808" s="20"/>
      <c r="E808" s="20"/>
      <c r="F808" s="20"/>
    </row>
    <row r="809" spans="1:6" ht="13.2">
      <c r="A809" s="20"/>
      <c r="B809" s="20"/>
      <c r="C809" s="20"/>
      <c r="D809" s="20"/>
      <c r="E809" s="20"/>
      <c r="F809" s="20"/>
    </row>
    <row r="810" spans="1:6" ht="13.2">
      <c r="A810" s="20"/>
      <c r="B810" s="20"/>
      <c r="C810" s="20"/>
      <c r="D810" s="20"/>
      <c r="E810" s="20"/>
      <c r="F810" s="20"/>
    </row>
    <row r="811" spans="1:6" ht="13.2">
      <c r="A811" s="20"/>
      <c r="B811" s="20"/>
      <c r="C811" s="20"/>
      <c r="D811" s="20"/>
      <c r="E811" s="20"/>
      <c r="F811" s="20"/>
    </row>
    <row r="812" spans="1:6" ht="13.2">
      <c r="A812" s="20"/>
      <c r="B812" s="20"/>
      <c r="C812" s="20"/>
      <c r="D812" s="20"/>
      <c r="E812" s="20"/>
      <c r="F812" s="20"/>
    </row>
    <row r="813" spans="1:6" ht="13.2">
      <c r="A813" s="20"/>
      <c r="B813" s="20"/>
      <c r="C813" s="20"/>
      <c r="D813" s="20"/>
      <c r="E813" s="20"/>
      <c r="F813" s="20"/>
    </row>
    <row r="814" spans="1:6" ht="13.2">
      <c r="A814" s="20"/>
      <c r="B814" s="20"/>
      <c r="C814" s="20"/>
      <c r="D814" s="20"/>
      <c r="E814" s="20"/>
      <c r="F814" s="20"/>
    </row>
    <row r="815" spans="1:6" ht="13.2">
      <c r="A815" s="20"/>
      <c r="B815" s="20"/>
      <c r="C815" s="20"/>
      <c r="D815" s="20"/>
      <c r="E815" s="20"/>
      <c r="F815" s="20"/>
    </row>
    <row r="816" spans="1:6" ht="13.2">
      <c r="A816" s="20"/>
      <c r="B816" s="20"/>
      <c r="C816" s="20"/>
      <c r="D816" s="20"/>
      <c r="E816" s="20"/>
      <c r="F816" s="20"/>
    </row>
    <row r="817" spans="1:6" ht="13.2">
      <c r="A817" s="20"/>
      <c r="B817" s="20"/>
      <c r="C817" s="20"/>
      <c r="D817" s="20"/>
      <c r="E817" s="20"/>
      <c r="F817" s="20"/>
    </row>
    <row r="818" spans="1:6" ht="13.2">
      <c r="A818" s="20"/>
      <c r="B818" s="20"/>
      <c r="C818" s="20"/>
      <c r="D818" s="20"/>
      <c r="E818" s="20"/>
      <c r="F818" s="20"/>
    </row>
    <row r="819" spans="1:6" ht="13.2">
      <c r="A819" s="20"/>
      <c r="B819" s="20"/>
      <c r="C819" s="20"/>
      <c r="D819" s="20"/>
      <c r="E819" s="20"/>
      <c r="F819" s="20"/>
    </row>
    <row r="820" spans="1:6" ht="13.2">
      <c r="A820" s="20"/>
      <c r="B820" s="20"/>
      <c r="C820" s="20"/>
      <c r="D820" s="20"/>
      <c r="E820" s="20"/>
      <c r="F820" s="20"/>
    </row>
    <row r="821" spans="1:6" ht="13.2">
      <c r="A821" s="20"/>
      <c r="B821" s="20"/>
      <c r="C821" s="20"/>
      <c r="D821" s="20"/>
      <c r="E821" s="20"/>
      <c r="F821" s="20"/>
    </row>
    <row r="822" spans="1:6" ht="13.2">
      <c r="A822" s="20"/>
      <c r="B822" s="20"/>
      <c r="C822" s="20"/>
      <c r="D822" s="20"/>
      <c r="E822" s="20"/>
      <c r="F822" s="20"/>
    </row>
    <row r="823" spans="1:6" ht="13.2">
      <c r="A823" s="20"/>
      <c r="B823" s="20"/>
      <c r="C823" s="20"/>
      <c r="D823" s="20"/>
      <c r="E823" s="20"/>
      <c r="F823" s="20"/>
    </row>
    <row r="824" spans="1:6" ht="13.2">
      <c r="A824" s="20"/>
      <c r="B824" s="20"/>
      <c r="C824" s="20"/>
      <c r="D824" s="20"/>
      <c r="E824" s="20"/>
      <c r="F824" s="20"/>
    </row>
    <row r="825" spans="1:6" ht="13.2">
      <c r="A825" s="20"/>
      <c r="B825" s="20"/>
      <c r="C825" s="20"/>
      <c r="D825" s="20"/>
      <c r="E825" s="20"/>
      <c r="F825" s="20"/>
    </row>
    <row r="826" spans="1:6" ht="13.2">
      <c r="A826" s="20"/>
      <c r="B826" s="20"/>
      <c r="C826" s="20"/>
      <c r="D826" s="20"/>
      <c r="E826" s="20"/>
      <c r="F826" s="20"/>
    </row>
    <row r="827" spans="1:6" ht="13.2">
      <c r="A827" s="20"/>
      <c r="B827" s="20"/>
      <c r="C827" s="20"/>
      <c r="D827" s="20"/>
      <c r="E827" s="20"/>
      <c r="F827" s="20"/>
    </row>
    <row r="828" spans="1:6" ht="13.2">
      <c r="A828" s="20"/>
      <c r="B828" s="20"/>
      <c r="C828" s="20"/>
      <c r="D828" s="20"/>
      <c r="E828" s="20"/>
      <c r="F828" s="20"/>
    </row>
    <row r="829" spans="1:6" ht="13.2">
      <c r="A829" s="20"/>
      <c r="B829" s="20"/>
      <c r="C829" s="20"/>
      <c r="D829" s="20"/>
      <c r="E829" s="20"/>
      <c r="F829" s="20"/>
    </row>
    <row r="830" spans="1:6" ht="13.2">
      <c r="A830" s="20"/>
      <c r="B830" s="20"/>
      <c r="C830" s="20"/>
      <c r="D830" s="20"/>
      <c r="E830" s="20"/>
      <c r="F830" s="20"/>
    </row>
    <row r="831" spans="1:6" ht="13.2">
      <c r="A831" s="20"/>
      <c r="B831" s="20"/>
      <c r="C831" s="20"/>
      <c r="D831" s="20"/>
      <c r="E831" s="20"/>
      <c r="F831" s="20"/>
    </row>
    <row r="832" spans="1:6" ht="13.2">
      <c r="A832" s="20"/>
      <c r="B832" s="20"/>
      <c r="C832" s="20"/>
      <c r="D832" s="20"/>
      <c r="E832" s="20"/>
      <c r="F832" s="20"/>
    </row>
    <row r="833" spans="1:6" ht="13.2">
      <c r="A833" s="20"/>
      <c r="B833" s="20"/>
      <c r="C833" s="20"/>
      <c r="D833" s="20"/>
      <c r="E833" s="20"/>
      <c r="F833" s="20"/>
    </row>
    <row r="834" spans="1:6" ht="13.2">
      <c r="A834" s="20"/>
      <c r="B834" s="20"/>
      <c r="C834" s="20"/>
      <c r="D834" s="20"/>
      <c r="E834" s="20"/>
      <c r="F834" s="20"/>
    </row>
    <row r="835" spans="1:6" ht="13.2">
      <c r="A835" s="20"/>
      <c r="B835" s="20"/>
      <c r="C835" s="20"/>
      <c r="D835" s="20"/>
      <c r="E835" s="20"/>
      <c r="F835" s="20"/>
    </row>
    <row r="836" spans="1:6" ht="13.2">
      <c r="A836" s="20"/>
      <c r="B836" s="20"/>
      <c r="C836" s="20"/>
      <c r="D836" s="20"/>
      <c r="E836" s="20"/>
      <c r="F836" s="20"/>
    </row>
    <row r="837" spans="1:6" ht="13.2">
      <c r="A837" s="20"/>
      <c r="B837" s="20"/>
      <c r="C837" s="20"/>
      <c r="D837" s="20"/>
      <c r="E837" s="20"/>
      <c r="F837" s="20"/>
    </row>
    <row r="838" spans="1:6" ht="13.2">
      <c r="A838" s="20"/>
      <c r="B838" s="20"/>
      <c r="C838" s="20"/>
      <c r="D838" s="20"/>
      <c r="E838" s="20"/>
      <c r="F838" s="20"/>
    </row>
    <row r="839" spans="1:6" ht="13.2">
      <c r="A839" s="20"/>
      <c r="B839" s="20"/>
      <c r="C839" s="20"/>
      <c r="D839" s="20"/>
      <c r="E839" s="20"/>
      <c r="F839" s="20"/>
    </row>
    <row r="840" spans="1:6" ht="13.2">
      <c r="A840" s="20"/>
      <c r="B840" s="20"/>
      <c r="C840" s="20"/>
      <c r="D840" s="20"/>
      <c r="E840" s="20"/>
      <c r="F840" s="20"/>
    </row>
    <row r="841" spans="1:6" ht="13.2">
      <c r="A841" s="20"/>
      <c r="B841" s="20"/>
      <c r="C841" s="20"/>
      <c r="D841" s="20"/>
      <c r="E841" s="20"/>
      <c r="F841" s="20"/>
    </row>
    <row r="842" spans="1:6" ht="13.2">
      <c r="A842" s="20"/>
      <c r="B842" s="20"/>
      <c r="C842" s="20"/>
      <c r="D842" s="20"/>
      <c r="E842" s="20"/>
      <c r="F842" s="20"/>
    </row>
    <row r="843" spans="1:6" ht="13.2">
      <c r="A843" s="20"/>
      <c r="B843" s="20"/>
      <c r="C843" s="20"/>
      <c r="D843" s="20"/>
      <c r="E843" s="20"/>
      <c r="F843" s="20"/>
    </row>
    <row r="844" spans="1:6" ht="13.2">
      <c r="A844" s="20"/>
      <c r="B844" s="20"/>
      <c r="C844" s="20"/>
      <c r="D844" s="20"/>
      <c r="E844" s="20"/>
      <c r="F844" s="20"/>
    </row>
    <row r="845" spans="1:6" ht="13.2">
      <c r="A845" s="20"/>
      <c r="B845" s="20"/>
      <c r="C845" s="20"/>
      <c r="D845" s="20"/>
      <c r="E845" s="20"/>
      <c r="F845" s="20"/>
    </row>
    <row r="846" spans="1:6" ht="13.2">
      <c r="A846" s="20"/>
      <c r="B846" s="20"/>
      <c r="C846" s="20"/>
      <c r="D846" s="20"/>
      <c r="E846" s="20"/>
      <c r="F846" s="20"/>
    </row>
    <row r="847" spans="1:6" ht="13.2">
      <c r="A847" s="20"/>
      <c r="B847" s="20"/>
      <c r="C847" s="20"/>
      <c r="D847" s="20"/>
      <c r="E847" s="20"/>
      <c r="F847" s="20"/>
    </row>
    <row r="848" spans="1:6" ht="13.2">
      <c r="A848" s="20"/>
      <c r="B848" s="20"/>
      <c r="C848" s="20"/>
      <c r="D848" s="20"/>
      <c r="E848" s="20"/>
      <c r="F848" s="20"/>
    </row>
    <row r="849" spans="1:6" ht="13.2">
      <c r="A849" s="20"/>
      <c r="B849" s="20"/>
      <c r="C849" s="20"/>
      <c r="D849" s="20"/>
      <c r="E849" s="20"/>
      <c r="F849" s="20"/>
    </row>
    <row r="850" spans="1:6" ht="13.2">
      <c r="A850" s="20"/>
      <c r="B850" s="20"/>
      <c r="C850" s="20"/>
      <c r="D850" s="20"/>
      <c r="E850" s="20"/>
      <c r="F850" s="20"/>
    </row>
    <row r="851" spans="1:6" ht="13.2">
      <c r="A851" s="20"/>
      <c r="B851" s="20"/>
      <c r="C851" s="20"/>
      <c r="D851" s="20"/>
      <c r="E851" s="20"/>
      <c r="F851" s="20"/>
    </row>
    <row r="852" spans="1:6" ht="13.2">
      <c r="A852" s="20"/>
      <c r="B852" s="20"/>
      <c r="C852" s="20"/>
      <c r="D852" s="20"/>
      <c r="E852" s="20"/>
      <c r="F852" s="20"/>
    </row>
    <row r="853" spans="1:6" ht="13.2">
      <c r="A853" s="20"/>
      <c r="B853" s="20"/>
      <c r="C853" s="20"/>
      <c r="D853" s="20"/>
      <c r="E853" s="20"/>
      <c r="F853" s="20"/>
    </row>
    <row r="854" spans="1:6" ht="13.2">
      <c r="A854" s="20"/>
      <c r="B854" s="20"/>
      <c r="C854" s="20"/>
      <c r="D854" s="20"/>
      <c r="E854" s="20"/>
      <c r="F854" s="20"/>
    </row>
    <row r="855" spans="1:6" ht="13.2">
      <c r="A855" s="20"/>
      <c r="B855" s="20"/>
      <c r="C855" s="20"/>
      <c r="D855" s="20"/>
      <c r="E855" s="20"/>
      <c r="F855" s="20"/>
    </row>
    <row r="856" spans="1:6" ht="13.2">
      <c r="A856" s="20"/>
      <c r="B856" s="20"/>
      <c r="C856" s="20"/>
      <c r="D856" s="20"/>
      <c r="E856" s="20"/>
      <c r="F856" s="20"/>
    </row>
    <row r="857" spans="1:6" ht="13.2">
      <c r="A857" s="20"/>
      <c r="B857" s="20"/>
      <c r="C857" s="20"/>
      <c r="D857" s="20"/>
      <c r="E857" s="20"/>
      <c r="F857" s="20"/>
    </row>
    <row r="858" spans="1:6" ht="13.2">
      <c r="A858" s="20"/>
      <c r="B858" s="20"/>
      <c r="C858" s="20"/>
      <c r="D858" s="20"/>
      <c r="E858" s="20"/>
      <c r="F858" s="20"/>
    </row>
    <row r="859" spans="1:6" ht="13.2">
      <c r="A859" s="20"/>
      <c r="B859" s="20"/>
      <c r="C859" s="20"/>
      <c r="D859" s="20"/>
      <c r="E859" s="20"/>
      <c r="F859" s="20"/>
    </row>
    <row r="860" spans="1:6" ht="13.2">
      <c r="A860" s="20"/>
      <c r="B860" s="20"/>
      <c r="C860" s="20"/>
      <c r="D860" s="20"/>
      <c r="E860" s="20"/>
      <c r="F860" s="20"/>
    </row>
    <row r="861" spans="1:6" ht="13.2">
      <c r="A861" s="20"/>
      <c r="B861" s="20"/>
      <c r="C861" s="20"/>
      <c r="D861" s="20"/>
      <c r="E861" s="20"/>
      <c r="F861" s="20"/>
    </row>
    <row r="862" spans="1:6" ht="13.2">
      <c r="A862" s="20"/>
      <c r="B862" s="20"/>
      <c r="C862" s="20"/>
      <c r="D862" s="20"/>
      <c r="E862" s="20"/>
      <c r="F862" s="20"/>
    </row>
    <row r="863" spans="1:6" ht="13.2">
      <c r="A863" s="20"/>
      <c r="B863" s="20"/>
      <c r="C863" s="20"/>
      <c r="D863" s="20"/>
      <c r="E863" s="20"/>
      <c r="F863" s="20"/>
    </row>
    <row r="864" spans="1:6" ht="13.2">
      <c r="A864" s="20"/>
      <c r="B864" s="20"/>
      <c r="C864" s="20"/>
      <c r="D864" s="20"/>
      <c r="E864" s="20"/>
      <c r="F864" s="20"/>
    </row>
    <row r="865" spans="1:6" ht="13.2">
      <c r="A865" s="20"/>
      <c r="B865" s="20"/>
      <c r="C865" s="20"/>
      <c r="D865" s="20"/>
      <c r="E865" s="20"/>
      <c r="F865" s="20"/>
    </row>
    <row r="866" spans="1:6" ht="13.2">
      <c r="A866" s="20"/>
      <c r="B866" s="20"/>
      <c r="C866" s="20"/>
      <c r="D866" s="20"/>
      <c r="E866" s="20"/>
      <c r="F866" s="20"/>
    </row>
    <row r="867" spans="1:6" ht="13.2">
      <c r="A867" s="20"/>
      <c r="B867" s="20"/>
      <c r="C867" s="20"/>
      <c r="D867" s="20"/>
      <c r="E867" s="20"/>
      <c r="F867" s="20"/>
    </row>
    <row r="868" spans="1:6" ht="13.2">
      <c r="A868" s="20"/>
      <c r="B868" s="20"/>
      <c r="C868" s="20"/>
      <c r="D868" s="20"/>
      <c r="E868" s="20"/>
      <c r="F868" s="20"/>
    </row>
    <row r="869" spans="1:6" ht="13.2">
      <c r="A869" s="20"/>
      <c r="B869" s="20"/>
      <c r="C869" s="20"/>
      <c r="D869" s="20"/>
      <c r="E869" s="20"/>
      <c r="F869" s="20"/>
    </row>
    <row r="870" spans="1:6" ht="13.2">
      <c r="A870" s="20"/>
      <c r="B870" s="20"/>
      <c r="C870" s="20"/>
      <c r="D870" s="20"/>
      <c r="E870" s="20"/>
      <c r="F870" s="20"/>
    </row>
    <row r="871" spans="1:6" ht="13.2">
      <c r="A871" s="20"/>
      <c r="B871" s="20"/>
      <c r="C871" s="20"/>
      <c r="D871" s="20"/>
      <c r="E871" s="20"/>
      <c r="F871" s="20"/>
    </row>
    <row r="872" spans="1:6" ht="13.2">
      <c r="A872" s="20"/>
      <c r="B872" s="20"/>
      <c r="C872" s="20"/>
      <c r="D872" s="20"/>
      <c r="E872" s="20"/>
      <c r="F872" s="20"/>
    </row>
    <row r="873" spans="1:6" ht="13.2">
      <c r="A873" s="20"/>
      <c r="B873" s="20"/>
      <c r="C873" s="20"/>
      <c r="D873" s="20"/>
      <c r="E873" s="20"/>
      <c r="F873" s="20"/>
    </row>
    <row r="874" spans="1:6" ht="13.2">
      <c r="A874" s="20"/>
      <c r="B874" s="20"/>
      <c r="C874" s="20"/>
      <c r="D874" s="20"/>
      <c r="E874" s="20"/>
      <c r="F874" s="20"/>
    </row>
    <row r="875" spans="1:6" ht="13.2">
      <c r="A875" s="20"/>
      <c r="B875" s="20"/>
      <c r="C875" s="20"/>
      <c r="D875" s="20"/>
      <c r="E875" s="20"/>
      <c r="F875" s="20"/>
    </row>
    <row r="876" spans="1:6" ht="13.2">
      <c r="A876" s="20"/>
      <c r="B876" s="20"/>
      <c r="C876" s="20"/>
      <c r="D876" s="20"/>
      <c r="E876" s="20"/>
      <c r="F876" s="20"/>
    </row>
    <row r="877" spans="1:6" ht="13.2">
      <c r="A877" s="20"/>
      <c r="B877" s="20"/>
      <c r="C877" s="20"/>
      <c r="D877" s="20"/>
      <c r="E877" s="20"/>
      <c r="F877" s="20"/>
    </row>
    <row r="878" spans="1:6" ht="13.2">
      <c r="A878" s="20"/>
      <c r="B878" s="20"/>
      <c r="C878" s="20"/>
      <c r="D878" s="20"/>
      <c r="E878" s="20"/>
      <c r="F878" s="20"/>
    </row>
    <row r="879" spans="1:6" ht="13.2">
      <c r="A879" s="20"/>
      <c r="B879" s="20"/>
      <c r="C879" s="20"/>
      <c r="D879" s="20"/>
      <c r="E879" s="20"/>
      <c r="F879" s="20"/>
    </row>
    <row r="880" spans="1:6" ht="13.2">
      <c r="A880" s="20"/>
      <c r="B880" s="20"/>
      <c r="C880" s="20"/>
      <c r="D880" s="20"/>
      <c r="E880" s="20"/>
      <c r="F880" s="20"/>
    </row>
    <row r="881" spans="1:6" ht="13.2">
      <c r="A881" s="20"/>
      <c r="B881" s="20"/>
      <c r="C881" s="20"/>
      <c r="D881" s="20"/>
      <c r="E881" s="20"/>
      <c r="F881" s="20"/>
    </row>
    <row r="882" spans="1:6" ht="13.2">
      <c r="A882" s="20"/>
      <c r="B882" s="20"/>
      <c r="C882" s="20"/>
      <c r="D882" s="20"/>
      <c r="E882" s="20"/>
      <c r="F882" s="20"/>
    </row>
    <row r="883" spans="1:6" ht="13.2">
      <c r="A883" s="20"/>
      <c r="B883" s="20"/>
      <c r="C883" s="20"/>
      <c r="D883" s="20"/>
      <c r="E883" s="20"/>
      <c r="F883" s="20"/>
    </row>
    <row r="884" spans="1:6" ht="13.2">
      <c r="A884" s="20"/>
      <c r="B884" s="20"/>
      <c r="C884" s="20"/>
      <c r="D884" s="20"/>
      <c r="E884" s="20"/>
      <c r="F884" s="20"/>
    </row>
    <row r="885" spans="1:6" ht="13.2">
      <c r="A885" s="20"/>
      <c r="B885" s="20"/>
      <c r="C885" s="20"/>
      <c r="D885" s="20"/>
      <c r="E885" s="20"/>
      <c r="F885" s="20"/>
    </row>
    <row r="886" spans="1:6" ht="13.2">
      <c r="A886" s="20"/>
      <c r="B886" s="20"/>
      <c r="C886" s="20"/>
      <c r="D886" s="20"/>
      <c r="E886" s="20"/>
      <c r="F886" s="20"/>
    </row>
    <row r="887" spans="1:6" ht="13.2">
      <c r="A887" s="20"/>
      <c r="B887" s="20"/>
      <c r="C887" s="20"/>
      <c r="D887" s="20"/>
      <c r="E887" s="20"/>
      <c r="F887" s="20"/>
    </row>
    <row r="888" spans="1:6" ht="13.2">
      <c r="A888" s="20"/>
      <c r="B888" s="20"/>
      <c r="C888" s="20"/>
      <c r="D888" s="20"/>
      <c r="E888" s="20"/>
      <c r="F888" s="20"/>
    </row>
    <row r="889" spans="1:6" ht="13.2">
      <c r="A889" s="20"/>
      <c r="B889" s="20"/>
      <c r="C889" s="20"/>
      <c r="D889" s="20"/>
      <c r="E889" s="20"/>
      <c r="F889" s="20"/>
    </row>
    <row r="890" spans="1:6" ht="13.2">
      <c r="A890" s="20"/>
      <c r="B890" s="20"/>
      <c r="C890" s="20"/>
      <c r="D890" s="20"/>
      <c r="E890" s="20"/>
      <c r="F890" s="20"/>
    </row>
    <row r="891" spans="1:6" ht="13.2">
      <c r="A891" s="20"/>
      <c r="B891" s="20"/>
      <c r="C891" s="20"/>
      <c r="D891" s="20"/>
      <c r="E891" s="20"/>
      <c r="F891" s="20"/>
    </row>
    <row r="892" spans="1:6" ht="13.2">
      <c r="A892" s="20"/>
      <c r="B892" s="20"/>
      <c r="C892" s="20"/>
      <c r="D892" s="20"/>
      <c r="E892" s="20"/>
      <c r="F892" s="20"/>
    </row>
    <row r="893" spans="1:6" ht="13.2">
      <c r="A893" s="20"/>
      <c r="B893" s="20"/>
      <c r="C893" s="20"/>
      <c r="D893" s="20"/>
      <c r="E893" s="20"/>
      <c r="F893" s="20"/>
    </row>
    <row r="894" spans="1:6" ht="13.2">
      <c r="A894" s="20"/>
      <c r="B894" s="20"/>
      <c r="C894" s="20"/>
      <c r="D894" s="20"/>
      <c r="E894" s="20"/>
      <c r="F894" s="20"/>
    </row>
    <row r="895" spans="1:6" ht="13.2">
      <c r="A895" s="20"/>
      <c r="B895" s="20"/>
      <c r="C895" s="20"/>
      <c r="D895" s="20"/>
      <c r="E895" s="20"/>
      <c r="F895" s="20"/>
    </row>
    <row r="896" spans="1:6" ht="13.2">
      <c r="A896" s="20"/>
      <c r="B896" s="20"/>
      <c r="C896" s="20"/>
      <c r="D896" s="20"/>
      <c r="E896" s="20"/>
      <c r="F896" s="20"/>
    </row>
    <row r="897" spans="1:6" ht="13.2">
      <c r="A897" s="20"/>
      <c r="B897" s="20"/>
      <c r="C897" s="20"/>
      <c r="D897" s="20"/>
      <c r="E897" s="20"/>
      <c r="F897" s="20"/>
    </row>
    <row r="898" spans="1:6" ht="13.2">
      <c r="A898" s="20"/>
      <c r="B898" s="20"/>
      <c r="C898" s="20"/>
      <c r="D898" s="20"/>
      <c r="E898" s="20"/>
      <c r="F898" s="20"/>
    </row>
    <row r="899" spans="1:6" ht="13.2">
      <c r="A899" s="20"/>
      <c r="B899" s="20"/>
      <c r="C899" s="20"/>
      <c r="D899" s="20"/>
      <c r="E899" s="20"/>
      <c r="F899" s="20"/>
    </row>
    <row r="900" spans="1:6" ht="13.2">
      <c r="A900" s="20"/>
      <c r="B900" s="20"/>
      <c r="C900" s="20"/>
      <c r="D900" s="20"/>
      <c r="E900" s="20"/>
      <c r="F900" s="20"/>
    </row>
    <row r="901" spans="1:6" ht="13.2">
      <c r="A901" s="20"/>
      <c r="B901" s="20"/>
      <c r="C901" s="20"/>
      <c r="D901" s="20"/>
      <c r="E901" s="20"/>
      <c r="F901" s="20"/>
    </row>
    <row r="902" spans="1:6" ht="13.2">
      <c r="A902" s="20"/>
      <c r="B902" s="20"/>
      <c r="C902" s="20"/>
      <c r="D902" s="20"/>
      <c r="E902" s="20"/>
      <c r="F902" s="20"/>
    </row>
    <row r="903" spans="1:6" ht="13.2">
      <c r="A903" s="20"/>
      <c r="B903" s="20"/>
      <c r="C903" s="20"/>
      <c r="D903" s="20"/>
      <c r="E903" s="20"/>
      <c r="F903" s="20"/>
    </row>
    <row r="904" spans="1:6" ht="13.2">
      <c r="A904" s="20"/>
      <c r="B904" s="20"/>
      <c r="C904" s="20"/>
      <c r="D904" s="20"/>
      <c r="E904" s="20"/>
      <c r="F904" s="20"/>
    </row>
    <row r="905" spans="1:6" ht="13.2">
      <c r="A905" s="20"/>
      <c r="B905" s="20"/>
      <c r="C905" s="20"/>
      <c r="D905" s="20"/>
      <c r="E905" s="20"/>
      <c r="F905" s="20"/>
    </row>
    <row r="906" spans="1:6" ht="13.2">
      <c r="A906" s="20"/>
      <c r="B906" s="20"/>
      <c r="C906" s="20"/>
      <c r="D906" s="20"/>
      <c r="E906" s="20"/>
      <c r="F906" s="20"/>
    </row>
    <row r="907" spans="1:6" ht="13.2">
      <c r="A907" s="20"/>
      <c r="B907" s="20"/>
      <c r="C907" s="20"/>
      <c r="D907" s="20"/>
      <c r="E907" s="20"/>
      <c r="F907" s="20"/>
    </row>
    <row r="908" spans="1:6" ht="13.2">
      <c r="A908" s="20"/>
      <c r="B908" s="20"/>
      <c r="C908" s="20"/>
      <c r="D908" s="20"/>
      <c r="E908" s="20"/>
      <c r="F908" s="20"/>
    </row>
    <row r="909" spans="1:6" ht="13.2">
      <c r="A909" s="20"/>
      <c r="B909" s="20"/>
      <c r="C909" s="20"/>
      <c r="D909" s="20"/>
      <c r="E909" s="20"/>
      <c r="F909" s="20"/>
    </row>
    <row r="910" spans="1:6" ht="13.2">
      <c r="A910" s="20"/>
      <c r="B910" s="20"/>
      <c r="C910" s="20"/>
      <c r="D910" s="20"/>
      <c r="E910" s="20"/>
      <c r="F910" s="20"/>
    </row>
    <row r="911" spans="1:6" ht="13.2">
      <c r="A911" s="20"/>
      <c r="B911" s="20"/>
      <c r="C911" s="20"/>
      <c r="D911" s="20"/>
      <c r="E911" s="20"/>
      <c r="F911" s="20"/>
    </row>
    <row r="912" spans="1:6" ht="13.2">
      <c r="A912" s="20"/>
      <c r="B912" s="20"/>
      <c r="C912" s="20"/>
      <c r="D912" s="20"/>
      <c r="E912" s="20"/>
      <c r="F912" s="20"/>
    </row>
    <row r="913" spans="1:6" ht="13.2">
      <c r="A913" s="20"/>
      <c r="B913" s="20"/>
      <c r="C913" s="20"/>
      <c r="D913" s="20"/>
      <c r="E913" s="20"/>
      <c r="F913" s="20"/>
    </row>
    <row r="914" spans="1:6" ht="13.2">
      <c r="A914" s="20"/>
      <c r="B914" s="20"/>
      <c r="C914" s="20"/>
      <c r="D914" s="20"/>
      <c r="E914" s="20"/>
      <c r="F914" s="20"/>
    </row>
    <row r="915" spans="1:6" ht="13.2">
      <c r="A915" s="20"/>
      <c r="B915" s="20"/>
      <c r="C915" s="20"/>
      <c r="D915" s="20"/>
      <c r="E915" s="20"/>
      <c r="F915" s="20"/>
    </row>
    <row r="916" spans="1:6" ht="13.2">
      <c r="A916" s="20"/>
      <c r="B916" s="20"/>
      <c r="C916" s="20"/>
      <c r="D916" s="20"/>
      <c r="E916" s="20"/>
      <c r="F916" s="20"/>
    </row>
    <row r="917" spans="1:6" ht="13.2">
      <c r="A917" s="20"/>
      <c r="B917" s="20"/>
      <c r="C917" s="20"/>
      <c r="D917" s="20"/>
      <c r="E917" s="20"/>
      <c r="F917" s="20"/>
    </row>
    <row r="918" spans="1:6" ht="13.2">
      <c r="A918" s="20"/>
      <c r="B918" s="20"/>
      <c r="C918" s="20"/>
      <c r="D918" s="20"/>
      <c r="E918" s="20"/>
      <c r="F918" s="20"/>
    </row>
    <row r="919" spans="1:6" ht="13.2">
      <c r="A919" s="20"/>
      <c r="B919" s="20"/>
      <c r="C919" s="20"/>
      <c r="D919" s="20"/>
      <c r="E919" s="20"/>
      <c r="F919" s="20"/>
    </row>
    <row r="920" spans="1:6" ht="13.2">
      <c r="A920" s="20"/>
      <c r="B920" s="20"/>
      <c r="C920" s="20"/>
      <c r="D920" s="20"/>
      <c r="E920" s="20"/>
      <c r="F920" s="20"/>
    </row>
    <row r="921" spans="1:6" ht="13.2">
      <c r="A921" s="20"/>
      <c r="B921" s="20"/>
      <c r="C921" s="20"/>
      <c r="D921" s="20"/>
      <c r="E921" s="20"/>
      <c r="F921" s="20"/>
    </row>
    <row r="922" spans="1:6" ht="13.2">
      <c r="A922" s="20"/>
      <c r="B922" s="20"/>
      <c r="C922" s="20"/>
      <c r="D922" s="20"/>
      <c r="E922" s="20"/>
      <c r="F922" s="20"/>
    </row>
    <row r="923" spans="1:6" ht="13.2">
      <c r="A923" s="20"/>
      <c r="B923" s="20"/>
      <c r="C923" s="20"/>
      <c r="D923" s="20"/>
      <c r="E923" s="20"/>
      <c r="F923" s="20"/>
    </row>
    <row r="924" spans="1:6" ht="13.2">
      <c r="A924" s="20"/>
      <c r="B924" s="20"/>
      <c r="C924" s="20"/>
      <c r="D924" s="20"/>
      <c r="E924" s="20"/>
      <c r="F924" s="20"/>
    </row>
    <row r="925" spans="1:6" ht="13.2">
      <c r="A925" s="20"/>
      <c r="B925" s="20"/>
      <c r="C925" s="20"/>
      <c r="D925" s="20"/>
      <c r="E925" s="20"/>
      <c r="F925" s="20"/>
    </row>
    <row r="926" spans="1:6" ht="13.2">
      <c r="A926" s="20"/>
      <c r="B926" s="20"/>
      <c r="C926" s="20"/>
      <c r="D926" s="20"/>
      <c r="E926" s="20"/>
      <c r="F926" s="20"/>
    </row>
    <row r="927" spans="1:6" ht="13.2">
      <c r="A927" s="20"/>
      <c r="B927" s="20"/>
      <c r="C927" s="20"/>
      <c r="D927" s="20"/>
      <c r="E927" s="20"/>
      <c r="F927" s="20"/>
    </row>
    <row r="928" spans="1:6" ht="13.2">
      <c r="A928" s="20"/>
      <c r="B928" s="20"/>
      <c r="C928" s="20"/>
      <c r="D928" s="20"/>
      <c r="E928" s="20"/>
      <c r="F928" s="20"/>
    </row>
    <row r="929" spans="1:6" ht="13.2">
      <c r="A929" s="20"/>
      <c r="B929" s="20"/>
      <c r="C929" s="20"/>
      <c r="D929" s="20"/>
      <c r="E929" s="20"/>
      <c r="F929" s="20"/>
    </row>
    <row r="930" spans="1:6" ht="13.2">
      <c r="A930" s="20"/>
      <c r="B930" s="20"/>
      <c r="C930" s="20"/>
      <c r="D930" s="20"/>
      <c r="E930" s="20"/>
      <c r="F930" s="20"/>
    </row>
    <row r="931" spans="1:6" ht="13.2">
      <c r="A931" s="20"/>
      <c r="B931" s="20"/>
      <c r="C931" s="20"/>
      <c r="D931" s="20"/>
      <c r="E931" s="20"/>
      <c r="F931" s="20"/>
    </row>
    <row r="932" spans="1:6" ht="13.2">
      <c r="A932" s="20"/>
      <c r="B932" s="20"/>
      <c r="C932" s="20"/>
      <c r="D932" s="20"/>
      <c r="E932" s="20"/>
      <c r="F932" s="20"/>
    </row>
    <row r="933" spans="1:6" ht="13.2">
      <c r="A933" s="20"/>
      <c r="B933" s="20"/>
      <c r="C933" s="20"/>
      <c r="D933" s="20"/>
      <c r="E933" s="20"/>
      <c r="F933" s="20"/>
    </row>
    <row r="934" spans="1:6" ht="13.2">
      <c r="A934" s="20"/>
      <c r="B934" s="20"/>
      <c r="C934" s="20"/>
      <c r="D934" s="20"/>
      <c r="E934" s="20"/>
      <c r="F934" s="20"/>
    </row>
    <row r="935" spans="1:6" ht="13.2">
      <c r="A935" s="20"/>
      <c r="B935" s="20"/>
      <c r="C935" s="20"/>
      <c r="D935" s="20"/>
      <c r="E935" s="20"/>
      <c r="F935" s="20"/>
    </row>
    <row r="936" spans="1:6" ht="13.2">
      <c r="A936" s="20"/>
      <c r="B936" s="20"/>
      <c r="C936" s="20"/>
      <c r="D936" s="20"/>
      <c r="E936" s="20"/>
      <c r="F936" s="20"/>
    </row>
    <row r="937" spans="1:6" ht="13.2">
      <c r="A937" s="20"/>
      <c r="B937" s="20"/>
      <c r="C937" s="20"/>
      <c r="D937" s="20"/>
      <c r="E937" s="20"/>
      <c r="F937" s="20"/>
    </row>
    <row r="938" spans="1:6" ht="13.2">
      <c r="A938" s="20"/>
      <c r="B938" s="20"/>
      <c r="C938" s="20"/>
      <c r="D938" s="20"/>
      <c r="E938" s="20"/>
      <c r="F938" s="20"/>
    </row>
    <row r="939" spans="1:6" ht="13.2">
      <c r="A939" s="20"/>
      <c r="B939" s="20"/>
      <c r="C939" s="20"/>
      <c r="D939" s="20"/>
      <c r="E939" s="20"/>
      <c r="F939" s="20"/>
    </row>
    <row r="940" spans="1:6" ht="13.2">
      <c r="A940" s="20"/>
      <c r="B940" s="20"/>
      <c r="C940" s="20"/>
      <c r="D940" s="20"/>
      <c r="E940" s="20"/>
      <c r="F940" s="20"/>
    </row>
    <row r="941" spans="1:6" ht="13.2">
      <c r="A941" s="20"/>
      <c r="B941" s="20"/>
      <c r="C941" s="20"/>
      <c r="D941" s="20"/>
      <c r="E941" s="20"/>
      <c r="F941" s="20"/>
    </row>
    <row r="942" spans="1:6" ht="13.2">
      <c r="A942" s="20"/>
      <c r="B942" s="20"/>
      <c r="C942" s="20"/>
      <c r="D942" s="20"/>
      <c r="E942" s="20"/>
      <c r="F942" s="20"/>
    </row>
    <row r="943" spans="1:6" ht="13.2">
      <c r="A943" s="20"/>
      <c r="B943" s="20"/>
      <c r="C943" s="20"/>
      <c r="D943" s="20"/>
      <c r="E943" s="20"/>
      <c r="F943" s="20"/>
    </row>
  </sheetData>
  <mergeCells count="16">
    <mergeCell ref="A27:G27"/>
    <mergeCell ref="A12:D12"/>
    <mergeCell ref="I35:N35"/>
    <mergeCell ref="A1:G1"/>
    <mergeCell ref="B2:C2"/>
    <mergeCell ref="D2:E2"/>
    <mergeCell ref="F2:G2"/>
    <mergeCell ref="A10:G10"/>
    <mergeCell ref="B13:C13"/>
    <mergeCell ref="D13:E13"/>
    <mergeCell ref="F13:G13"/>
    <mergeCell ref="A19:G19"/>
    <mergeCell ref="A21:G21"/>
    <mergeCell ref="B22:C22"/>
    <mergeCell ref="D22:E22"/>
    <mergeCell ref="F22:G22"/>
  </mergeCells>
  <dataValidations count="1">
    <dataValidation type="custom" errorStyle="warning" allowBlank="1" showInputMessage="1" showErrorMessage="1" errorTitle="WARNING" error="Editing this cell may compromise the functionality of the cost tool." sqref="B28:G1048576 B1:G12 A1:A13 B17:F18 F15 G15:G18 B15:E16 B20:G20 A19:A20 B24:G26 A28:A1048576" xr:uid="{F609E91E-4669-4C10-B831-7AAACE72A1E1}">
      <formula1>""</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46524"/>
    <outlinePr summaryBelow="0" summaryRight="0"/>
  </sheetPr>
  <dimension ref="A1:M996"/>
  <sheetViews>
    <sheetView workbookViewId="0">
      <selection sqref="A1:E1"/>
    </sheetView>
  </sheetViews>
  <sheetFormatPr defaultColWidth="12.6640625" defaultRowHeight="15.75" customHeight="1"/>
  <cols>
    <col min="1" max="7" width="20.6640625" customWidth="1"/>
    <col min="10" max="10" width="16" customWidth="1"/>
    <col min="11" max="11" width="16.33203125" customWidth="1"/>
    <col min="13" max="13" width="34.33203125" customWidth="1"/>
  </cols>
  <sheetData>
    <row r="1" spans="1:13" ht="21.75" customHeight="1">
      <c r="A1" s="186" t="s">
        <v>877</v>
      </c>
      <c r="B1" s="189"/>
      <c r="C1" s="189"/>
      <c r="D1" s="189"/>
      <c r="E1" s="189"/>
      <c r="F1" s="43"/>
      <c r="G1" s="43"/>
      <c r="I1" s="46"/>
    </row>
    <row r="2" spans="1:13" ht="21" customHeight="1">
      <c r="A2" s="35"/>
      <c r="B2" s="190" t="s">
        <v>116</v>
      </c>
      <c r="C2" s="191"/>
      <c r="D2" s="191"/>
      <c r="E2" s="190" t="s">
        <v>117</v>
      </c>
      <c r="F2" s="191"/>
      <c r="G2" s="191"/>
      <c r="I2" s="47"/>
    </row>
    <row r="3" spans="1:13" ht="19.5" customHeight="1">
      <c r="A3" s="35" t="s">
        <v>120</v>
      </c>
      <c r="B3" s="48" t="s">
        <v>56</v>
      </c>
      <c r="C3" s="48" t="s">
        <v>54</v>
      </c>
      <c r="D3" s="48" t="s">
        <v>55</v>
      </c>
      <c r="E3" s="48" t="s">
        <v>56</v>
      </c>
      <c r="F3" s="48" t="s">
        <v>54</v>
      </c>
      <c r="G3" s="48" t="s">
        <v>55</v>
      </c>
      <c r="I3" s="47"/>
    </row>
    <row r="4" spans="1:13" ht="27.75" customHeight="1">
      <c r="A4" s="36" t="s">
        <v>121</v>
      </c>
      <c r="B4" s="49" t="str">
        <f>IFERROR('Background Calculations'!Z3,"Insufficient Data")</f>
        <v>Insufficient Data</v>
      </c>
      <c r="C4" s="49" t="str">
        <f>IFERROR('Background Calculations'!Z3,"Insufficient Data")</f>
        <v>Insufficient Data</v>
      </c>
      <c r="D4" s="49" t="str">
        <f>IFERROR('Background Calculations'!Z3,"Insufficient Data")</f>
        <v>Insufficient Data</v>
      </c>
      <c r="E4" s="49" t="str">
        <f>IFERROR('Background Calculations'!Z3,"Insufficient Data")</f>
        <v>Insufficient Data</v>
      </c>
      <c r="F4" s="49" t="str">
        <f>IFERROR('Background Calculations'!Z3,"Insufficient Data")</f>
        <v>Insufficient Data</v>
      </c>
      <c r="G4" s="49" t="str">
        <f>IFERROR('Background Calculations'!Z3,"Insufficient Data")</f>
        <v>Insufficient Data</v>
      </c>
      <c r="H4" s="1"/>
      <c r="I4" s="1"/>
      <c r="K4" s="1"/>
    </row>
    <row r="5" spans="1:13" ht="26.25" customHeight="1">
      <c r="A5" s="20" t="s">
        <v>122</v>
      </c>
      <c r="B5" s="50" t="str">
        <f>IFERROR(('1 Implementation Details'!$B$10)/('Background Calculations'!H5/1000),"Insufficient Data")</f>
        <v>Insufficient Data</v>
      </c>
      <c r="C5" s="50" t="str">
        <f>IFERROR(('1 Implementation Details'!$B$10)/('Background Calculations'!H3/1000),"Insufficient Data")</f>
        <v>Insufficient Data</v>
      </c>
      <c r="D5" s="50" t="str">
        <f>IFERROR(('1 Implementation Details'!$B$10)/('Background Calculations'!H4/1000),"Insufficient Data")</f>
        <v>Insufficient Data</v>
      </c>
      <c r="E5" s="50" t="str">
        <f>IFERROR(('1 Implementation Details'!$B$10)/('Background Calculations'!L5/1000),"Insufficient Data")</f>
        <v>Insufficient Data</v>
      </c>
      <c r="F5" s="50" t="str">
        <f>IFERROR(('1 Implementation Details'!$B$10)/('Background Calculations'!L3/1000),"Insufficient Data")</f>
        <v>Insufficient Data</v>
      </c>
      <c r="G5" s="50" t="str">
        <f>IFERROR(('1 Implementation Details'!$B$10)/('Background Calculations'!L4/1000),"Insufficient Data")</f>
        <v>Insufficient Data</v>
      </c>
    </row>
    <row r="6" spans="1:13" ht="28.5" customHeight="1">
      <c r="A6" s="45" t="s">
        <v>123</v>
      </c>
      <c r="B6" s="51" t="str">
        <f t="shared" ref="B6:G6" si="0">IFERROR(B5/B4,"Insufficient Data")</f>
        <v>Insufficient Data</v>
      </c>
      <c r="C6" s="51" t="str">
        <f t="shared" si="0"/>
        <v>Insufficient Data</v>
      </c>
      <c r="D6" s="51" t="str">
        <f t="shared" si="0"/>
        <v>Insufficient Data</v>
      </c>
      <c r="E6" s="51" t="str">
        <f t="shared" si="0"/>
        <v>Insufficient Data</v>
      </c>
      <c r="F6" s="51" t="str">
        <f t="shared" si="0"/>
        <v>Insufficient Data</v>
      </c>
      <c r="G6" s="51" t="str">
        <f t="shared" si="0"/>
        <v>Insufficient Data</v>
      </c>
      <c r="L6" s="1"/>
      <c r="M6" s="24"/>
    </row>
    <row r="7" spans="1:13" ht="123.6" customHeight="1">
      <c r="A7" s="200" t="s">
        <v>860</v>
      </c>
      <c r="B7" s="201"/>
      <c r="C7" s="201"/>
      <c r="D7" s="201"/>
      <c r="E7" s="201"/>
      <c r="F7" s="201"/>
      <c r="G7" s="201"/>
      <c r="H7" s="1"/>
      <c r="I7" s="1"/>
      <c r="J7" s="52"/>
      <c r="K7" s="52"/>
      <c r="L7" s="1"/>
      <c r="M7" s="24"/>
    </row>
    <row r="8" spans="1:13" ht="13.2">
      <c r="A8" s="20"/>
      <c r="B8" s="20"/>
      <c r="C8" s="20"/>
      <c r="D8" s="20"/>
      <c r="E8" s="20"/>
      <c r="F8" s="1"/>
      <c r="G8" s="1"/>
      <c r="H8" s="53"/>
      <c r="I8" s="53"/>
      <c r="J8" s="53"/>
      <c r="K8" s="53"/>
      <c r="M8" s="54"/>
    </row>
    <row r="9" spans="1:13" ht="13.2">
      <c r="A9" s="20"/>
      <c r="B9" s="20"/>
      <c r="C9" s="20"/>
      <c r="D9" s="20"/>
      <c r="E9" s="20"/>
      <c r="F9" s="1"/>
      <c r="G9" s="1"/>
      <c r="H9" s="52"/>
      <c r="I9" s="52"/>
    </row>
    <row r="10" spans="1:13" ht="13.2">
      <c r="A10" s="20"/>
      <c r="B10" s="20"/>
      <c r="C10" s="20"/>
      <c r="D10" s="20"/>
      <c r="E10" s="20"/>
      <c r="F10" s="1"/>
      <c r="G10" s="1"/>
      <c r="H10" s="1"/>
      <c r="I10" s="1"/>
      <c r="J10" s="1"/>
      <c r="K10" s="1"/>
    </row>
    <row r="11" spans="1:13" ht="13.2">
      <c r="A11" s="20"/>
      <c r="B11" s="20"/>
      <c r="C11" s="20"/>
      <c r="D11" s="20"/>
      <c r="E11" s="20"/>
      <c r="F11" s="1"/>
      <c r="G11" s="1"/>
      <c r="H11" s="52"/>
      <c r="I11" s="52"/>
      <c r="J11" s="1"/>
      <c r="K11" s="1"/>
    </row>
    <row r="12" spans="1:13" ht="13.2">
      <c r="A12" s="20"/>
      <c r="B12" s="20"/>
      <c r="C12" s="20"/>
      <c r="D12" s="20"/>
      <c r="E12" s="20"/>
      <c r="F12" s="1"/>
      <c r="G12" s="1"/>
      <c r="H12" s="52"/>
      <c r="I12" s="52"/>
      <c r="J12" s="52"/>
      <c r="K12" s="52"/>
    </row>
    <row r="13" spans="1:13" ht="13.2">
      <c r="A13" s="20"/>
      <c r="B13" s="20"/>
      <c r="C13" s="20"/>
      <c r="D13" s="20"/>
      <c r="E13" s="20"/>
      <c r="F13" s="1"/>
      <c r="G13" s="1"/>
      <c r="H13" s="52"/>
      <c r="I13" s="52"/>
      <c r="J13" s="52"/>
      <c r="K13" s="52"/>
    </row>
    <row r="14" spans="1:13" ht="13.2">
      <c r="A14" s="20"/>
      <c r="B14" s="20"/>
      <c r="C14" s="20"/>
      <c r="D14" s="20"/>
      <c r="E14" s="20"/>
      <c r="F14" s="1"/>
      <c r="G14" s="1"/>
      <c r="H14" s="52"/>
      <c r="I14" s="52"/>
    </row>
    <row r="15" spans="1:13" ht="13.2">
      <c r="A15" s="20"/>
      <c r="B15" s="20"/>
      <c r="C15" s="20"/>
      <c r="D15" s="20"/>
      <c r="E15" s="20"/>
      <c r="F15" s="20"/>
    </row>
    <row r="16" spans="1:13" ht="13.2">
      <c r="A16" s="20"/>
      <c r="B16" s="20"/>
      <c r="C16" s="20"/>
      <c r="D16" s="20"/>
      <c r="E16" s="20"/>
      <c r="F16" s="20"/>
      <c r="G16" s="1"/>
    </row>
    <row r="17" spans="1:11" ht="13.2">
      <c r="A17" s="20"/>
      <c r="B17" s="20"/>
      <c r="C17" s="20"/>
      <c r="D17" s="20"/>
      <c r="E17" s="20"/>
      <c r="F17" s="20"/>
      <c r="H17" s="1"/>
      <c r="J17" s="1"/>
    </row>
    <row r="18" spans="1:11" ht="13.2">
      <c r="A18" s="20"/>
      <c r="B18" s="20"/>
      <c r="C18" s="20"/>
      <c r="D18" s="20"/>
      <c r="E18" s="20"/>
      <c r="F18" s="20"/>
      <c r="G18" s="1"/>
      <c r="H18" s="1"/>
      <c r="I18" s="1"/>
      <c r="J18" s="1"/>
      <c r="K18" s="1"/>
    </row>
    <row r="19" spans="1:11" ht="13.2">
      <c r="A19" s="20"/>
      <c r="B19" s="20"/>
      <c r="C19" s="20"/>
      <c r="D19" s="20"/>
      <c r="E19" s="20"/>
      <c r="F19" s="20"/>
      <c r="K19" s="28"/>
    </row>
    <row r="20" spans="1:11" ht="13.2">
      <c r="A20" s="20"/>
      <c r="B20" s="20"/>
      <c r="C20" s="20"/>
      <c r="D20" s="20"/>
      <c r="E20" s="20"/>
      <c r="F20" s="20"/>
      <c r="I20" s="28"/>
      <c r="J20" s="28"/>
      <c r="K20" s="28"/>
    </row>
    <row r="21" spans="1:11" ht="13.2">
      <c r="A21" s="20"/>
      <c r="B21" s="20"/>
      <c r="C21" s="20"/>
      <c r="D21" s="20"/>
      <c r="E21" s="20"/>
      <c r="F21" s="20"/>
      <c r="I21" s="28"/>
      <c r="J21" s="28"/>
      <c r="K21" s="28"/>
    </row>
    <row r="22" spans="1:11" ht="13.2">
      <c r="A22" s="20"/>
      <c r="B22" s="20"/>
      <c r="C22" s="20"/>
      <c r="D22" s="20"/>
      <c r="E22" s="20"/>
      <c r="F22" s="20"/>
    </row>
    <row r="23" spans="1:11" ht="13.2">
      <c r="A23" s="20"/>
      <c r="B23" s="20"/>
      <c r="C23" s="20"/>
      <c r="D23" s="20"/>
      <c r="E23" s="20"/>
      <c r="F23" s="20"/>
      <c r="G23" s="20"/>
    </row>
    <row r="24" spans="1:11" ht="13.2">
      <c r="A24" s="20"/>
      <c r="B24" s="20"/>
      <c r="C24" s="20"/>
      <c r="D24" s="20"/>
      <c r="E24" s="20"/>
      <c r="F24" s="20"/>
      <c r="G24" s="20"/>
    </row>
    <row r="25" spans="1:11" ht="13.2">
      <c r="A25" s="20"/>
      <c r="B25" s="20"/>
      <c r="C25" s="20"/>
      <c r="D25" s="20"/>
      <c r="E25" s="20"/>
      <c r="F25" s="20"/>
      <c r="G25" s="20"/>
    </row>
    <row r="26" spans="1:11" ht="13.2">
      <c r="A26" s="20"/>
      <c r="B26" s="20"/>
      <c r="C26" s="20"/>
      <c r="D26" s="20"/>
      <c r="E26" s="20"/>
      <c r="F26" s="20"/>
      <c r="G26" s="20"/>
    </row>
    <row r="27" spans="1:11" ht="13.2">
      <c r="A27" s="20"/>
      <c r="B27" s="20"/>
      <c r="C27" s="20"/>
      <c r="D27" s="20"/>
      <c r="E27" s="20"/>
      <c r="F27" s="20"/>
      <c r="G27" s="20"/>
    </row>
    <row r="28" spans="1:11" ht="13.2">
      <c r="A28" s="20"/>
      <c r="B28" s="20"/>
      <c r="C28" s="20"/>
      <c r="D28" s="20"/>
      <c r="E28" s="20"/>
      <c r="F28" s="20"/>
      <c r="G28" s="20"/>
    </row>
    <row r="29" spans="1:11" ht="13.2">
      <c r="A29" s="20"/>
      <c r="B29" s="20"/>
      <c r="C29" s="20"/>
      <c r="D29" s="20"/>
      <c r="E29" s="20"/>
      <c r="F29" s="20"/>
      <c r="G29" s="20"/>
    </row>
    <row r="30" spans="1:11" ht="13.2">
      <c r="A30" s="20"/>
      <c r="B30" s="20"/>
      <c r="C30" s="20"/>
      <c r="D30" s="20"/>
      <c r="E30" s="20"/>
      <c r="F30" s="20"/>
      <c r="G30" s="20"/>
    </row>
    <row r="31" spans="1:11" ht="13.2">
      <c r="A31" s="20"/>
      <c r="B31" s="20"/>
      <c r="C31" s="20"/>
      <c r="D31" s="20"/>
      <c r="E31" s="20"/>
      <c r="F31" s="20"/>
      <c r="G31" s="20"/>
    </row>
    <row r="32" spans="1:11" ht="13.2">
      <c r="A32" s="20"/>
      <c r="B32" s="20"/>
      <c r="C32" s="20"/>
      <c r="D32" s="20"/>
      <c r="E32" s="20"/>
      <c r="F32" s="20"/>
      <c r="G32" s="20"/>
    </row>
    <row r="33" spans="1:7" ht="13.2">
      <c r="A33" s="20"/>
      <c r="B33" s="20"/>
      <c r="C33" s="20"/>
      <c r="D33" s="20"/>
      <c r="E33" s="20"/>
      <c r="F33" s="20"/>
      <c r="G33" s="20"/>
    </row>
    <row r="34" spans="1:7" ht="13.2">
      <c r="A34" s="20"/>
      <c r="B34" s="20"/>
      <c r="C34" s="20"/>
      <c r="D34" s="20"/>
      <c r="E34" s="20"/>
      <c r="F34" s="20"/>
      <c r="G34" s="20"/>
    </row>
    <row r="35" spans="1:7" ht="13.2">
      <c r="A35" s="20"/>
      <c r="B35" s="20"/>
      <c r="C35" s="20"/>
      <c r="D35" s="20"/>
      <c r="E35" s="20"/>
      <c r="F35" s="20"/>
      <c r="G35" s="20"/>
    </row>
    <row r="36" spans="1:7" ht="13.2">
      <c r="A36" s="20"/>
      <c r="B36" s="20"/>
      <c r="C36" s="20"/>
      <c r="D36" s="20"/>
      <c r="E36" s="20"/>
      <c r="F36" s="20"/>
      <c r="G36" s="20"/>
    </row>
    <row r="37" spans="1:7" ht="13.2">
      <c r="A37" s="20"/>
      <c r="B37" s="20"/>
      <c r="C37" s="20"/>
      <c r="D37" s="20"/>
      <c r="E37" s="20"/>
      <c r="F37" s="20"/>
      <c r="G37" s="20"/>
    </row>
    <row r="38" spans="1:7" ht="13.2">
      <c r="A38" s="20"/>
      <c r="B38" s="20"/>
      <c r="C38" s="20"/>
      <c r="D38" s="20"/>
      <c r="E38" s="20"/>
      <c r="F38" s="20"/>
      <c r="G38" s="20"/>
    </row>
    <row r="39" spans="1:7" ht="13.2">
      <c r="A39" s="20"/>
      <c r="B39" s="20"/>
      <c r="C39" s="20"/>
      <c r="D39" s="20"/>
      <c r="E39" s="20"/>
      <c r="F39" s="20"/>
      <c r="G39" s="20"/>
    </row>
    <row r="40" spans="1:7" ht="13.2">
      <c r="A40" s="20"/>
      <c r="B40" s="20"/>
      <c r="C40" s="20"/>
      <c r="D40" s="20"/>
      <c r="E40" s="20"/>
      <c r="F40" s="20"/>
      <c r="G40" s="20"/>
    </row>
    <row r="41" spans="1:7" ht="13.2">
      <c r="A41" s="20"/>
      <c r="B41" s="20"/>
      <c r="C41" s="20"/>
      <c r="D41" s="20"/>
      <c r="E41" s="20"/>
      <c r="F41" s="20"/>
      <c r="G41" s="20"/>
    </row>
    <row r="42" spans="1:7" ht="13.2">
      <c r="A42" s="20"/>
      <c r="B42" s="20"/>
      <c r="C42" s="20"/>
      <c r="D42" s="20"/>
      <c r="E42" s="20"/>
      <c r="F42" s="20"/>
      <c r="G42" s="20"/>
    </row>
    <row r="43" spans="1:7" ht="13.2">
      <c r="A43" s="20"/>
      <c r="B43" s="20"/>
      <c r="C43" s="20"/>
      <c r="D43" s="20"/>
      <c r="E43" s="20"/>
      <c r="F43" s="20"/>
      <c r="G43" s="20"/>
    </row>
    <row r="44" spans="1:7" ht="13.2">
      <c r="A44" s="20"/>
      <c r="B44" s="20"/>
      <c r="C44" s="20"/>
      <c r="D44" s="20"/>
      <c r="E44" s="20"/>
      <c r="F44" s="20"/>
      <c r="G44" s="20"/>
    </row>
    <row r="45" spans="1:7" ht="13.2">
      <c r="A45" s="20"/>
      <c r="B45" s="20"/>
      <c r="C45" s="20"/>
      <c r="D45" s="20"/>
      <c r="E45" s="20"/>
      <c r="F45" s="20"/>
      <c r="G45" s="20"/>
    </row>
    <row r="46" spans="1:7" ht="13.2">
      <c r="A46" s="20"/>
      <c r="B46" s="20"/>
      <c r="C46" s="20"/>
      <c r="D46" s="20"/>
      <c r="E46" s="20"/>
      <c r="F46" s="20"/>
      <c r="G46" s="20"/>
    </row>
    <row r="47" spans="1:7" ht="13.2">
      <c r="A47" s="20"/>
      <c r="B47" s="20"/>
      <c r="C47" s="20"/>
      <c r="D47" s="20"/>
      <c r="E47" s="20"/>
      <c r="F47" s="20"/>
      <c r="G47" s="20"/>
    </row>
    <row r="48" spans="1:7" ht="13.2">
      <c r="A48" s="20"/>
      <c r="B48" s="20"/>
      <c r="C48" s="20"/>
      <c r="D48" s="20"/>
      <c r="E48" s="20"/>
      <c r="F48" s="20"/>
      <c r="G48" s="20"/>
    </row>
    <row r="49" spans="1:7" ht="13.2">
      <c r="A49" s="20"/>
      <c r="B49" s="20"/>
      <c r="C49" s="20"/>
      <c r="D49" s="20"/>
      <c r="E49" s="20"/>
      <c r="F49" s="20"/>
      <c r="G49" s="20"/>
    </row>
    <row r="50" spans="1:7" ht="13.2">
      <c r="A50" s="20"/>
      <c r="B50" s="20"/>
      <c r="C50" s="20"/>
      <c r="D50" s="20"/>
      <c r="E50" s="20"/>
      <c r="F50" s="20"/>
      <c r="G50" s="20"/>
    </row>
    <row r="51" spans="1:7" ht="13.2">
      <c r="A51" s="20"/>
      <c r="B51" s="20"/>
      <c r="C51" s="20"/>
      <c r="D51" s="20"/>
      <c r="E51" s="20"/>
      <c r="F51" s="20"/>
      <c r="G51" s="20"/>
    </row>
    <row r="52" spans="1:7" ht="13.2">
      <c r="A52" s="20"/>
      <c r="B52" s="20"/>
      <c r="C52" s="20"/>
      <c r="D52" s="20"/>
      <c r="E52" s="20"/>
      <c r="F52" s="20"/>
      <c r="G52" s="20"/>
    </row>
    <row r="53" spans="1:7" ht="13.2">
      <c r="A53" s="20"/>
      <c r="B53" s="20"/>
      <c r="C53" s="20"/>
      <c r="D53" s="20"/>
      <c r="E53" s="20"/>
      <c r="F53" s="20"/>
      <c r="G53" s="20"/>
    </row>
    <row r="54" spans="1:7" ht="13.2">
      <c r="A54" s="20"/>
      <c r="B54" s="20"/>
      <c r="C54" s="20"/>
      <c r="D54" s="20"/>
      <c r="E54" s="20"/>
      <c r="F54" s="20"/>
      <c r="G54" s="20"/>
    </row>
    <row r="55" spans="1:7" ht="13.2">
      <c r="A55" s="20"/>
      <c r="B55" s="20"/>
      <c r="C55" s="20"/>
      <c r="D55" s="20"/>
      <c r="E55" s="20"/>
      <c r="F55" s="20"/>
      <c r="G55" s="20"/>
    </row>
    <row r="56" spans="1:7" ht="13.2">
      <c r="A56" s="20"/>
      <c r="B56" s="20"/>
      <c r="C56" s="20"/>
      <c r="D56" s="20"/>
      <c r="E56" s="20"/>
      <c r="F56" s="20"/>
      <c r="G56" s="20"/>
    </row>
    <row r="57" spans="1:7" ht="13.2">
      <c r="A57" s="20"/>
      <c r="B57" s="20"/>
      <c r="C57" s="20"/>
      <c r="D57" s="20"/>
      <c r="E57" s="20"/>
      <c r="F57" s="20"/>
      <c r="G57" s="20"/>
    </row>
    <row r="58" spans="1:7" ht="13.2">
      <c r="A58" s="20"/>
      <c r="B58" s="20"/>
      <c r="C58" s="20"/>
      <c r="D58" s="20"/>
      <c r="E58" s="20"/>
      <c r="F58" s="20"/>
      <c r="G58" s="20"/>
    </row>
    <row r="59" spans="1:7" ht="13.2">
      <c r="A59" s="20"/>
      <c r="B59" s="20"/>
      <c r="C59" s="20"/>
      <c r="D59" s="20"/>
      <c r="E59" s="20"/>
      <c r="F59" s="20"/>
      <c r="G59" s="20"/>
    </row>
    <row r="60" spans="1:7" ht="13.2">
      <c r="A60" s="20"/>
      <c r="B60" s="20"/>
      <c r="C60" s="20"/>
      <c r="D60" s="20"/>
      <c r="E60" s="20"/>
      <c r="F60" s="20"/>
      <c r="G60" s="20"/>
    </row>
    <row r="61" spans="1:7" ht="13.2">
      <c r="A61" s="20"/>
      <c r="B61" s="20"/>
      <c r="C61" s="20"/>
      <c r="D61" s="20"/>
      <c r="E61" s="20"/>
      <c r="F61" s="20"/>
      <c r="G61" s="20"/>
    </row>
    <row r="62" spans="1:7" ht="13.2">
      <c r="A62" s="20"/>
      <c r="B62" s="20"/>
      <c r="C62" s="20"/>
      <c r="D62" s="20"/>
      <c r="E62" s="20"/>
      <c r="F62" s="20"/>
      <c r="G62" s="20"/>
    </row>
    <row r="63" spans="1:7" ht="13.2">
      <c r="A63" s="20"/>
      <c r="B63" s="20"/>
      <c r="C63" s="20"/>
      <c r="D63" s="20"/>
      <c r="E63" s="20"/>
      <c r="F63" s="20"/>
      <c r="G63" s="20"/>
    </row>
    <row r="64" spans="1:7" ht="13.2">
      <c r="A64" s="20"/>
      <c r="B64" s="20"/>
      <c r="C64" s="20"/>
      <c r="D64" s="20"/>
      <c r="E64" s="20"/>
      <c r="F64" s="20"/>
      <c r="G64" s="20"/>
    </row>
    <row r="65" spans="1:7" ht="13.2">
      <c r="A65" s="20"/>
      <c r="B65" s="20"/>
      <c r="C65" s="20"/>
      <c r="D65" s="20"/>
      <c r="E65" s="20"/>
      <c r="F65" s="20"/>
      <c r="G65" s="20"/>
    </row>
    <row r="66" spans="1:7" ht="13.2">
      <c r="A66" s="20"/>
      <c r="B66" s="20"/>
      <c r="C66" s="20"/>
      <c r="D66" s="20"/>
      <c r="E66" s="20"/>
      <c r="F66" s="20"/>
      <c r="G66" s="20"/>
    </row>
    <row r="67" spans="1:7" ht="13.2">
      <c r="A67" s="20"/>
      <c r="B67" s="20"/>
      <c r="C67" s="20"/>
      <c r="D67" s="20"/>
      <c r="E67" s="20"/>
      <c r="F67" s="20"/>
      <c r="G67" s="20"/>
    </row>
    <row r="68" spans="1:7" ht="13.2">
      <c r="A68" s="20"/>
      <c r="B68" s="20"/>
      <c r="C68" s="20"/>
      <c r="D68" s="20"/>
      <c r="E68" s="20"/>
      <c r="F68" s="20"/>
      <c r="G68" s="20"/>
    </row>
    <row r="69" spans="1:7" ht="13.2">
      <c r="A69" s="20"/>
      <c r="B69" s="20"/>
      <c r="C69" s="20"/>
      <c r="D69" s="20"/>
      <c r="E69" s="20"/>
      <c r="F69" s="20"/>
      <c r="G69" s="20"/>
    </row>
    <row r="70" spans="1:7" ht="13.2">
      <c r="A70" s="20"/>
      <c r="B70" s="20"/>
      <c r="C70" s="20"/>
      <c r="D70" s="20"/>
      <c r="E70" s="20"/>
      <c r="F70" s="20"/>
      <c r="G70" s="20"/>
    </row>
    <row r="71" spans="1:7" ht="13.2">
      <c r="A71" s="20"/>
      <c r="B71" s="20"/>
      <c r="C71" s="20"/>
      <c r="D71" s="20"/>
      <c r="E71" s="20"/>
      <c r="F71" s="20"/>
      <c r="G71" s="20"/>
    </row>
    <row r="72" spans="1:7" ht="13.2">
      <c r="A72" s="20"/>
      <c r="B72" s="20"/>
      <c r="C72" s="20"/>
      <c r="D72" s="20"/>
      <c r="E72" s="20"/>
      <c r="F72" s="20"/>
      <c r="G72" s="20"/>
    </row>
    <row r="73" spans="1:7" ht="13.2">
      <c r="A73" s="20"/>
      <c r="B73" s="20"/>
      <c r="C73" s="20"/>
      <c r="D73" s="20"/>
      <c r="E73" s="20"/>
      <c r="F73" s="20"/>
      <c r="G73" s="20"/>
    </row>
    <row r="74" spans="1:7" ht="13.2">
      <c r="A74" s="20"/>
      <c r="B74" s="20"/>
      <c r="C74" s="20"/>
      <c r="D74" s="20"/>
      <c r="E74" s="20"/>
      <c r="F74" s="20"/>
      <c r="G74" s="20"/>
    </row>
    <row r="75" spans="1:7" ht="13.2">
      <c r="A75" s="20"/>
      <c r="B75" s="20"/>
      <c r="C75" s="20"/>
      <c r="D75" s="20"/>
      <c r="E75" s="20"/>
      <c r="F75" s="20"/>
      <c r="G75" s="20"/>
    </row>
    <row r="76" spans="1:7" ht="13.2">
      <c r="A76" s="20"/>
      <c r="B76" s="20"/>
      <c r="C76" s="20"/>
      <c r="D76" s="20"/>
      <c r="E76" s="20"/>
      <c r="F76" s="20"/>
      <c r="G76" s="20"/>
    </row>
    <row r="77" spans="1:7" ht="13.2">
      <c r="A77" s="20"/>
      <c r="B77" s="20"/>
      <c r="C77" s="20"/>
      <c r="D77" s="20"/>
      <c r="E77" s="20"/>
      <c r="F77" s="20"/>
      <c r="G77" s="20"/>
    </row>
    <row r="78" spans="1:7" ht="13.2">
      <c r="A78" s="20"/>
      <c r="B78" s="20"/>
      <c r="C78" s="20"/>
      <c r="D78" s="20"/>
      <c r="E78" s="20"/>
      <c r="F78" s="20"/>
      <c r="G78" s="20"/>
    </row>
    <row r="79" spans="1:7" ht="13.2">
      <c r="A79" s="20"/>
      <c r="B79" s="20"/>
      <c r="C79" s="20"/>
      <c r="D79" s="20"/>
      <c r="E79" s="20"/>
      <c r="F79" s="20"/>
      <c r="G79" s="20"/>
    </row>
    <row r="80" spans="1:7" ht="13.2">
      <c r="A80" s="20"/>
      <c r="B80" s="20"/>
      <c r="C80" s="20"/>
      <c r="D80" s="20"/>
      <c r="E80" s="20"/>
      <c r="F80" s="20"/>
      <c r="G80" s="20"/>
    </row>
    <row r="81" spans="1:7" ht="13.2">
      <c r="A81" s="20"/>
      <c r="B81" s="20"/>
      <c r="C81" s="20"/>
      <c r="D81" s="20"/>
      <c r="E81" s="20"/>
      <c r="F81" s="20"/>
      <c r="G81" s="20"/>
    </row>
    <row r="82" spans="1:7" ht="13.2">
      <c r="A82" s="20"/>
      <c r="B82" s="20"/>
      <c r="C82" s="20"/>
      <c r="D82" s="20"/>
      <c r="E82" s="20"/>
      <c r="F82" s="20"/>
      <c r="G82" s="20"/>
    </row>
    <row r="83" spans="1:7" ht="13.2">
      <c r="A83" s="20"/>
      <c r="B83" s="20"/>
      <c r="C83" s="20"/>
      <c r="D83" s="20"/>
      <c r="E83" s="20"/>
      <c r="F83" s="20"/>
      <c r="G83" s="20"/>
    </row>
    <row r="84" spans="1:7" ht="13.2">
      <c r="A84" s="20"/>
      <c r="B84" s="20"/>
      <c r="C84" s="20"/>
      <c r="D84" s="20"/>
      <c r="E84" s="20"/>
      <c r="F84" s="20"/>
      <c r="G84" s="20"/>
    </row>
    <row r="85" spans="1:7" ht="13.2">
      <c r="A85" s="20"/>
      <c r="B85" s="20"/>
      <c r="C85" s="20"/>
      <c r="D85" s="20"/>
      <c r="E85" s="20"/>
      <c r="F85" s="20"/>
      <c r="G85" s="20"/>
    </row>
    <row r="86" spans="1:7" ht="13.2">
      <c r="A86" s="20"/>
      <c r="B86" s="20"/>
      <c r="C86" s="20"/>
      <c r="D86" s="20"/>
      <c r="E86" s="20"/>
      <c r="F86" s="20"/>
      <c r="G86" s="20"/>
    </row>
    <row r="87" spans="1:7" ht="13.2">
      <c r="A87" s="20"/>
      <c r="B87" s="20"/>
      <c r="C87" s="20"/>
      <c r="D87" s="20"/>
      <c r="E87" s="20"/>
      <c r="F87" s="20"/>
      <c r="G87" s="20"/>
    </row>
    <row r="88" spans="1:7" ht="13.2">
      <c r="A88" s="20"/>
      <c r="B88" s="20"/>
      <c r="C88" s="20"/>
      <c r="D88" s="20"/>
      <c r="E88" s="20"/>
      <c r="F88" s="20"/>
      <c r="G88" s="20"/>
    </row>
    <row r="89" spans="1:7" ht="13.2">
      <c r="A89" s="20"/>
      <c r="B89" s="20"/>
      <c r="C89" s="20"/>
      <c r="D89" s="20"/>
      <c r="E89" s="20"/>
      <c r="F89" s="20"/>
      <c r="G89" s="20"/>
    </row>
    <row r="90" spans="1:7" ht="13.2">
      <c r="A90" s="20"/>
      <c r="B90" s="20"/>
      <c r="C90" s="20"/>
      <c r="D90" s="20"/>
      <c r="E90" s="20"/>
      <c r="F90" s="20"/>
      <c r="G90" s="20"/>
    </row>
    <row r="91" spans="1:7" ht="13.2">
      <c r="A91" s="20"/>
      <c r="B91" s="20"/>
      <c r="C91" s="20"/>
      <c r="D91" s="20"/>
      <c r="E91" s="20"/>
      <c r="F91" s="20"/>
      <c r="G91" s="20"/>
    </row>
    <row r="92" spans="1:7" ht="13.2">
      <c r="A92" s="20"/>
      <c r="B92" s="20"/>
      <c r="C92" s="20"/>
      <c r="D92" s="20"/>
      <c r="E92" s="20"/>
      <c r="F92" s="20"/>
      <c r="G92" s="20"/>
    </row>
    <row r="93" spans="1:7" ht="13.2">
      <c r="A93" s="20"/>
      <c r="B93" s="20"/>
      <c r="C93" s="20"/>
      <c r="D93" s="20"/>
      <c r="E93" s="20"/>
      <c r="F93" s="20"/>
      <c r="G93" s="20"/>
    </row>
    <row r="94" spans="1:7" ht="13.2">
      <c r="A94" s="20"/>
      <c r="B94" s="20"/>
      <c r="C94" s="20"/>
      <c r="D94" s="20"/>
      <c r="E94" s="20"/>
      <c r="F94" s="20"/>
      <c r="G94" s="20"/>
    </row>
    <row r="95" spans="1:7" ht="13.2">
      <c r="A95" s="20"/>
      <c r="B95" s="20"/>
      <c r="C95" s="20"/>
      <c r="D95" s="20"/>
      <c r="E95" s="20"/>
      <c r="F95" s="20"/>
      <c r="G95" s="20"/>
    </row>
    <row r="96" spans="1:7" ht="13.2">
      <c r="A96" s="20"/>
      <c r="B96" s="20"/>
      <c r="C96" s="20"/>
      <c r="D96" s="20"/>
      <c r="E96" s="20"/>
      <c r="F96" s="20"/>
      <c r="G96" s="20"/>
    </row>
    <row r="97" spans="1:7" ht="13.2">
      <c r="A97" s="20"/>
      <c r="B97" s="20"/>
      <c r="C97" s="20"/>
      <c r="D97" s="20"/>
      <c r="E97" s="20"/>
      <c r="F97" s="20"/>
      <c r="G97" s="20"/>
    </row>
    <row r="98" spans="1:7" ht="13.2">
      <c r="A98" s="20"/>
      <c r="B98" s="20"/>
      <c r="C98" s="20"/>
      <c r="D98" s="20"/>
      <c r="E98" s="20"/>
      <c r="F98" s="20"/>
      <c r="G98" s="20"/>
    </row>
    <row r="99" spans="1:7" ht="13.2">
      <c r="A99" s="20"/>
      <c r="B99" s="20"/>
      <c r="C99" s="20"/>
      <c r="D99" s="20"/>
      <c r="E99" s="20"/>
      <c r="F99" s="20"/>
      <c r="G99" s="20"/>
    </row>
    <row r="100" spans="1:7" ht="13.2">
      <c r="A100" s="20"/>
      <c r="B100" s="20"/>
      <c r="C100" s="20"/>
      <c r="D100" s="20"/>
      <c r="E100" s="20"/>
      <c r="F100" s="20"/>
      <c r="G100" s="20"/>
    </row>
    <row r="101" spans="1:7" ht="13.2">
      <c r="A101" s="20"/>
      <c r="B101" s="20"/>
      <c r="C101" s="20"/>
      <c r="D101" s="20"/>
      <c r="E101" s="20"/>
      <c r="F101" s="20"/>
      <c r="G101" s="20"/>
    </row>
    <row r="102" spans="1:7" ht="13.2">
      <c r="A102" s="20"/>
      <c r="B102" s="20"/>
      <c r="C102" s="20"/>
      <c r="D102" s="20"/>
      <c r="E102" s="20"/>
      <c r="F102" s="20"/>
      <c r="G102" s="20"/>
    </row>
    <row r="103" spans="1:7" ht="13.2">
      <c r="A103" s="20"/>
      <c r="B103" s="20"/>
      <c r="C103" s="20"/>
      <c r="D103" s="20"/>
      <c r="E103" s="20"/>
      <c r="F103" s="20"/>
      <c r="G103" s="20"/>
    </row>
    <row r="104" spans="1:7" ht="13.2">
      <c r="A104" s="20"/>
      <c r="B104" s="20"/>
      <c r="C104" s="20"/>
      <c r="D104" s="20"/>
      <c r="E104" s="20"/>
      <c r="F104" s="20"/>
      <c r="G104" s="20"/>
    </row>
    <row r="105" spans="1:7" ht="13.2">
      <c r="A105" s="20"/>
      <c r="B105" s="20"/>
      <c r="C105" s="20"/>
      <c r="D105" s="20"/>
      <c r="E105" s="20"/>
      <c r="F105" s="20"/>
      <c r="G105" s="20"/>
    </row>
    <row r="106" spans="1:7" ht="13.2">
      <c r="A106" s="20"/>
      <c r="B106" s="20"/>
      <c r="C106" s="20"/>
      <c r="D106" s="20"/>
      <c r="E106" s="20"/>
      <c r="F106" s="20"/>
      <c r="G106" s="20"/>
    </row>
    <row r="107" spans="1:7" ht="13.2">
      <c r="A107" s="20"/>
      <c r="B107" s="20"/>
      <c r="C107" s="20"/>
      <c r="D107" s="20"/>
      <c r="E107" s="20"/>
      <c r="F107" s="20"/>
      <c r="G107" s="20"/>
    </row>
    <row r="108" spans="1:7" ht="13.2">
      <c r="A108" s="20"/>
      <c r="B108" s="20"/>
      <c r="C108" s="20"/>
      <c r="D108" s="20"/>
      <c r="E108" s="20"/>
      <c r="F108" s="20"/>
      <c r="G108" s="20"/>
    </row>
    <row r="109" spans="1:7" ht="13.2">
      <c r="A109" s="20"/>
      <c r="B109" s="20"/>
      <c r="C109" s="20"/>
      <c r="D109" s="20"/>
      <c r="E109" s="20"/>
      <c r="F109" s="20"/>
      <c r="G109" s="20"/>
    </row>
    <row r="110" spans="1:7" ht="13.2">
      <c r="A110" s="20"/>
      <c r="B110" s="20"/>
      <c r="C110" s="20"/>
      <c r="D110" s="20"/>
      <c r="E110" s="20"/>
      <c r="F110" s="20"/>
      <c r="G110" s="20"/>
    </row>
    <row r="111" spans="1:7" ht="13.2">
      <c r="A111" s="20"/>
      <c r="B111" s="20"/>
      <c r="C111" s="20"/>
      <c r="D111" s="20"/>
      <c r="E111" s="20"/>
      <c r="F111" s="20"/>
      <c r="G111" s="20"/>
    </row>
    <row r="112" spans="1:7" ht="13.2">
      <c r="A112" s="20"/>
      <c r="B112" s="20"/>
      <c r="C112" s="20"/>
      <c r="D112" s="20"/>
      <c r="E112" s="20"/>
      <c r="F112" s="20"/>
      <c r="G112" s="20"/>
    </row>
    <row r="113" spans="1:7" ht="13.2">
      <c r="A113" s="20"/>
      <c r="B113" s="20"/>
      <c r="C113" s="20"/>
      <c r="D113" s="20"/>
      <c r="E113" s="20"/>
      <c r="F113" s="20"/>
      <c r="G113" s="20"/>
    </row>
    <row r="114" spans="1:7" ht="13.2">
      <c r="A114" s="20"/>
      <c r="B114" s="20"/>
      <c r="C114" s="20"/>
      <c r="D114" s="20"/>
      <c r="E114" s="20"/>
      <c r="F114" s="20"/>
      <c r="G114" s="20"/>
    </row>
    <row r="115" spans="1:7" ht="13.2">
      <c r="A115" s="20"/>
      <c r="B115" s="20"/>
      <c r="C115" s="20"/>
      <c r="D115" s="20"/>
      <c r="E115" s="20"/>
      <c r="F115" s="20"/>
      <c r="G115" s="20"/>
    </row>
    <row r="116" spans="1:7" ht="13.2">
      <c r="A116" s="20"/>
      <c r="B116" s="20"/>
      <c r="C116" s="20"/>
      <c r="D116" s="20"/>
      <c r="E116" s="20"/>
      <c r="F116" s="20"/>
      <c r="G116" s="20"/>
    </row>
    <row r="117" spans="1:7" ht="13.2">
      <c r="A117" s="20"/>
      <c r="B117" s="20"/>
      <c r="C117" s="20"/>
      <c r="D117" s="20"/>
      <c r="E117" s="20"/>
      <c r="F117" s="20"/>
      <c r="G117" s="20"/>
    </row>
    <row r="118" spans="1:7" ht="13.2">
      <c r="A118" s="20"/>
      <c r="B118" s="20"/>
      <c r="C118" s="20"/>
      <c r="D118" s="20"/>
      <c r="E118" s="20"/>
      <c r="F118" s="20"/>
      <c r="G118" s="20"/>
    </row>
    <row r="119" spans="1:7" ht="13.2">
      <c r="A119" s="20"/>
      <c r="B119" s="20"/>
      <c r="C119" s="20"/>
      <c r="D119" s="20"/>
      <c r="E119" s="20"/>
      <c r="F119" s="20"/>
      <c r="G119" s="20"/>
    </row>
    <row r="120" spans="1:7" ht="13.2">
      <c r="A120" s="20"/>
      <c r="B120" s="20"/>
      <c r="C120" s="20"/>
      <c r="D120" s="20"/>
      <c r="E120" s="20"/>
      <c r="F120" s="20"/>
      <c r="G120" s="20"/>
    </row>
    <row r="121" spans="1:7" ht="13.2">
      <c r="A121" s="20"/>
      <c r="B121" s="20"/>
      <c r="C121" s="20"/>
      <c r="D121" s="20"/>
      <c r="E121" s="20"/>
      <c r="F121" s="20"/>
      <c r="G121" s="20"/>
    </row>
    <row r="122" spans="1:7" ht="13.2">
      <c r="A122" s="20"/>
      <c r="B122" s="20"/>
      <c r="C122" s="20"/>
      <c r="D122" s="20"/>
      <c r="E122" s="20"/>
      <c r="F122" s="20"/>
      <c r="G122" s="20"/>
    </row>
    <row r="123" spans="1:7" ht="13.2">
      <c r="A123" s="20"/>
      <c r="B123" s="20"/>
      <c r="C123" s="20"/>
      <c r="D123" s="20"/>
      <c r="E123" s="20"/>
      <c r="F123" s="20"/>
      <c r="G123" s="20"/>
    </row>
    <row r="124" spans="1:7" ht="13.2">
      <c r="A124" s="20"/>
      <c r="B124" s="20"/>
      <c r="C124" s="20"/>
      <c r="D124" s="20"/>
      <c r="E124" s="20"/>
      <c r="F124" s="20"/>
      <c r="G124" s="20"/>
    </row>
    <row r="125" spans="1:7" ht="13.2">
      <c r="A125" s="20"/>
      <c r="B125" s="20"/>
      <c r="C125" s="20"/>
      <c r="D125" s="20"/>
      <c r="E125" s="20"/>
      <c r="F125" s="20"/>
      <c r="G125" s="20"/>
    </row>
    <row r="126" spans="1:7" ht="13.2">
      <c r="A126" s="20"/>
      <c r="B126" s="20"/>
      <c r="C126" s="20"/>
      <c r="D126" s="20"/>
      <c r="E126" s="20"/>
      <c r="F126" s="20"/>
      <c r="G126" s="20"/>
    </row>
    <row r="127" spans="1:7" ht="13.2">
      <c r="A127" s="20"/>
      <c r="B127" s="20"/>
      <c r="C127" s="20"/>
      <c r="D127" s="20"/>
      <c r="E127" s="20"/>
      <c r="F127" s="20"/>
      <c r="G127" s="20"/>
    </row>
    <row r="128" spans="1:7" ht="13.2">
      <c r="A128" s="20"/>
      <c r="B128" s="20"/>
      <c r="C128" s="20"/>
      <c r="D128" s="20"/>
      <c r="E128" s="20"/>
      <c r="F128" s="20"/>
      <c r="G128" s="20"/>
    </row>
    <row r="129" spans="1:7" ht="13.2">
      <c r="A129" s="20"/>
      <c r="B129" s="20"/>
      <c r="C129" s="20"/>
      <c r="D129" s="20"/>
      <c r="E129" s="20"/>
      <c r="F129" s="20"/>
      <c r="G129" s="20"/>
    </row>
    <row r="130" spans="1:7" ht="13.2">
      <c r="A130" s="20"/>
      <c r="B130" s="20"/>
      <c r="C130" s="20"/>
      <c r="D130" s="20"/>
      <c r="E130" s="20"/>
      <c r="F130" s="20"/>
      <c r="G130" s="20"/>
    </row>
    <row r="131" spans="1:7" ht="13.2">
      <c r="A131" s="20"/>
      <c r="B131" s="20"/>
      <c r="C131" s="20"/>
      <c r="D131" s="20"/>
      <c r="E131" s="20"/>
      <c r="F131" s="20"/>
      <c r="G131" s="20"/>
    </row>
    <row r="132" spans="1:7" ht="13.2">
      <c r="A132" s="20"/>
      <c r="B132" s="20"/>
      <c r="C132" s="20"/>
      <c r="D132" s="20"/>
      <c r="E132" s="20"/>
      <c r="F132" s="20"/>
      <c r="G132" s="20"/>
    </row>
    <row r="133" spans="1:7" ht="13.2">
      <c r="A133" s="20"/>
      <c r="B133" s="20"/>
      <c r="C133" s="20"/>
      <c r="D133" s="20"/>
      <c r="E133" s="20"/>
      <c r="F133" s="20"/>
      <c r="G133" s="20"/>
    </row>
    <row r="134" spans="1:7" ht="13.2">
      <c r="A134" s="20"/>
      <c r="B134" s="20"/>
      <c r="C134" s="20"/>
      <c r="D134" s="20"/>
      <c r="E134" s="20"/>
      <c r="F134" s="20"/>
      <c r="G134" s="20"/>
    </row>
    <row r="135" spans="1:7" ht="13.2">
      <c r="A135" s="20"/>
      <c r="B135" s="20"/>
      <c r="C135" s="20"/>
      <c r="D135" s="20"/>
      <c r="E135" s="20"/>
      <c r="F135" s="20"/>
      <c r="G135" s="20"/>
    </row>
    <row r="136" spans="1:7" ht="13.2">
      <c r="A136" s="20"/>
      <c r="B136" s="20"/>
      <c r="C136" s="20"/>
      <c r="D136" s="20"/>
      <c r="E136" s="20"/>
      <c r="F136" s="20"/>
      <c r="G136" s="20"/>
    </row>
    <row r="137" spans="1:7" ht="13.2">
      <c r="A137" s="20"/>
      <c r="B137" s="20"/>
      <c r="C137" s="20"/>
      <c r="D137" s="20"/>
      <c r="E137" s="20"/>
      <c r="F137" s="20"/>
      <c r="G137" s="20"/>
    </row>
    <row r="138" spans="1:7" ht="13.2">
      <c r="A138" s="20"/>
      <c r="B138" s="20"/>
      <c r="C138" s="20"/>
      <c r="D138" s="20"/>
      <c r="E138" s="20"/>
      <c r="F138" s="20"/>
      <c r="G138" s="20"/>
    </row>
    <row r="139" spans="1:7" ht="13.2">
      <c r="A139" s="20"/>
      <c r="B139" s="20"/>
      <c r="C139" s="20"/>
      <c r="D139" s="20"/>
      <c r="E139" s="20"/>
      <c r="F139" s="20"/>
      <c r="G139" s="20"/>
    </row>
    <row r="140" spans="1:7" ht="13.2">
      <c r="A140" s="20"/>
      <c r="B140" s="20"/>
      <c r="C140" s="20"/>
      <c r="D140" s="20"/>
      <c r="E140" s="20"/>
      <c r="F140" s="20"/>
      <c r="G140" s="20"/>
    </row>
    <row r="141" spans="1:7" ht="13.2">
      <c r="A141" s="20"/>
      <c r="B141" s="20"/>
      <c r="C141" s="20"/>
      <c r="D141" s="20"/>
      <c r="E141" s="20"/>
      <c r="F141" s="20"/>
      <c r="G141" s="20"/>
    </row>
    <row r="142" spans="1:7" ht="13.2">
      <c r="A142" s="20"/>
      <c r="B142" s="20"/>
      <c r="C142" s="20"/>
      <c r="D142" s="20"/>
      <c r="E142" s="20"/>
      <c r="F142" s="20"/>
      <c r="G142" s="20"/>
    </row>
    <row r="143" spans="1:7" ht="13.2">
      <c r="A143" s="20"/>
      <c r="B143" s="20"/>
      <c r="C143" s="20"/>
      <c r="D143" s="20"/>
      <c r="E143" s="20"/>
      <c r="F143" s="20"/>
      <c r="G143" s="20"/>
    </row>
    <row r="144" spans="1:7" ht="13.2">
      <c r="A144" s="20"/>
      <c r="B144" s="20"/>
      <c r="C144" s="20"/>
      <c r="D144" s="20"/>
      <c r="E144" s="20"/>
      <c r="F144" s="20"/>
      <c r="G144" s="20"/>
    </row>
    <row r="145" spans="1:7" ht="13.2">
      <c r="A145" s="20"/>
      <c r="B145" s="20"/>
      <c r="C145" s="20"/>
      <c r="D145" s="20"/>
      <c r="E145" s="20"/>
      <c r="F145" s="20"/>
      <c r="G145" s="20"/>
    </row>
    <row r="146" spans="1:7" ht="13.2">
      <c r="A146" s="20"/>
      <c r="B146" s="20"/>
      <c r="C146" s="20"/>
      <c r="D146" s="20"/>
      <c r="E146" s="20"/>
      <c r="F146" s="20"/>
      <c r="G146" s="20"/>
    </row>
    <row r="147" spans="1:7" ht="13.2">
      <c r="A147" s="20"/>
      <c r="B147" s="20"/>
      <c r="C147" s="20"/>
      <c r="D147" s="20"/>
      <c r="E147" s="20"/>
      <c r="F147" s="20"/>
      <c r="G147" s="20"/>
    </row>
    <row r="148" spans="1:7" ht="13.2">
      <c r="A148" s="20"/>
      <c r="B148" s="20"/>
      <c r="C148" s="20"/>
      <c r="D148" s="20"/>
      <c r="E148" s="20"/>
      <c r="F148" s="20"/>
      <c r="G148" s="20"/>
    </row>
    <row r="149" spans="1:7" ht="13.2">
      <c r="A149" s="20"/>
      <c r="B149" s="20"/>
      <c r="C149" s="20"/>
      <c r="D149" s="20"/>
      <c r="E149" s="20"/>
      <c r="F149" s="20"/>
      <c r="G149" s="20"/>
    </row>
    <row r="150" spans="1:7" ht="13.2">
      <c r="A150" s="20"/>
      <c r="B150" s="20"/>
      <c r="C150" s="20"/>
      <c r="D150" s="20"/>
      <c r="E150" s="20"/>
      <c r="F150" s="20"/>
      <c r="G150" s="20"/>
    </row>
    <row r="151" spans="1:7" ht="13.2">
      <c r="A151" s="20"/>
      <c r="B151" s="20"/>
      <c r="C151" s="20"/>
      <c r="D151" s="20"/>
      <c r="E151" s="20"/>
      <c r="F151" s="20"/>
      <c r="G151" s="20"/>
    </row>
    <row r="152" spans="1:7" ht="13.2">
      <c r="A152" s="20"/>
      <c r="B152" s="20"/>
      <c r="C152" s="20"/>
      <c r="D152" s="20"/>
      <c r="E152" s="20"/>
      <c r="F152" s="20"/>
      <c r="G152" s="20"/>
    </row>
    <row r="153" spans="1:7" ht="13.2">
      <c r="A153" s="20"/>
      <c r="B153" s="20"/>
      <c r="C153" s="20"/>
      <c r="D153" s="20"/>
      <c r="E153" s="20"/>
      <c r="F153" s="20"/>
      <c r="G153" s="20"/>
    </row>
    <row r="154" spans="1:7" ht="13.2">
      <c r="A154" s="20"/>
      <c r="B154" s="20"/>
      <c r="C154" s="20"/>
      <c r="D154" s="20"/>
      <c r="E154" s="20"/>
      <c r="F154" s="20"/>
      <c r="G154" s="20"/>
    </row>
    <row r="155" spans="1:7" ht="13.2">
      <c r="A155" s="20"/>
      <c r="B155" s="20"/>
      <c r="C155" s="20"/>
      <c r="D155" s="20"/>
      <c r="E155" s="20"/>
      <c r="F155" s="20"/>
      <c r="G155" s="20"/>
    </row>
    <row r="156" spans="1:7" ht="13.2">
      <c r="A156" s="20"/>
      <c r="B156" s="20"/>
      <c r="C156" s="20"/>
      <c r="D156" s="20"/>
      <c r="E156" s="20"/>
      <c r="F156" s="20"/>
      <c r="G156" s="20"/>
    </row>
    <row r="157" spans="1:7" ht="13.2">
      <c r="A157" s="20"/>
      <c r="B157" s="20"/>
      <c r="C157" s="20"/>
      <c r="D157" s="20"/>
      <c r="E157" s="20"/>
      <c r="F157" s="20"/>
      <c r="G157" s="20"/>
    </row>
    <row r="158" spans="1:7" ht="13.2">
      <c r="A158" s="20"/>
      <c r="B158" s="20"/>
      <c r="C158" s="20"/>
      <c r="D158" s="20"/>
      <c r="E158" s="20"/>
      <c r="F158" s="20"/>
      <c r="G158" s="20"/>
    </row>
    <row r="159" spans="1:7" ht="13.2">
      <c r="A159" s="20"/>
      <c r="B159" s="20"/>
      <c r="C159" s="20"/>
      <c r="D159" s="20"/>
      <c r="E159" s="20"/>
      <c r="F159" s="20"/>
      <c r="G159" s="20"/>
    </row>
    <row r="160" spans="1:7" ht="13.2">
      <c r="A160" s="20"/>
      <c r="B160" s="20"/>
      <c r="C160" s="20"/>
      <c r="D160" s="20"/>
      <c r="E160" s="20"/>
      <c r="F160" s="20"/>
      <c r="G160" s="20"/>
    </row>
    <row r="161" spans="1:7" ht="13.2">
      <c r="A161" s="20"/>
      <c r="B161" s="20"/>
      <c r="C161" s="20"/>
      <c r="D161" s="20"/>
      <c r="E161" s="20"/>
      <c r="F161" s="20"/>
      <c r="G161" s="20"/>
    </row>
    <row r="162" spans="1:7" ht="13.2">
      <c r="A162" s="20"/>
      <c r="B162" s="20"/>
      <c r="C162" s="20"/>
      <c r="D162" s="20"/>
      <c r="E162" s="20"/>
      <c r="F162" s="20"/>
      <c r="G162" s="20"/>
    </row>
    <row r="163" spans="1:7" ht="13.2">
      <c r="A163" s="20"/>
      <c r="B163" s="20"/>
      <c r="C163" s="20"/>
      <c r="D163" s="20"/>
      <c r="E163" s="20"/>
      <c r="F163" s="20"/>
      <c r="G163" s="20"/>
    </row>
    <row r="164" spans="1:7" ht="13.2">
      <c r="A164" s="20"/>
      <c r="B164" s="20"/>
      <c r="C164" s="20"/>
      <c r="D164" s="20"/>
      <c r="E164" s="20"/>
      <c r="F164" s="20"/>
      <c r="G164" s="20"/>
    </row>
    <row r="165" spans="1:7" ht="13.2">
      <c r="A165" s="20"/>
      <c r="B165" s="20"/>
      <c r="C165" s="20"/>
      <c r="D165" s="20"/>
      <c r="E165" s="20"/>
      <c r="F165" s="20"/>
      <c r="G165" s="20"/>
    </row>
    <row r="166" spans="1:7" ht="13.2">
      <c r="A166" s="20"/>
      <c r="B166" s="20"/>
      <c r="C166" s="20"/>
      <c r="D166" s="20"/>
      <c r="E166" s="20"/>
      <c r="F166" s="20"/>
      <c r="G166" s="20"/>
    </row>
    <row r="167" spans="1:7" ht="13.2">
      <c r="A167" s="20"/>
      <c r="B167" s="20"/>
      <c r="C167" s="20"/>
      <c r="D167" s="20"/>
      <c r="E167" s="20"/>
      <c r="F167" s="20"/>
      <c r="G167" s="20"/>
    </row>
    <row r="168" spans="1:7" ht="13.2">
      <c r="A168" s="20"/>
      <c r="B168" s="20"/>
      <c r="C168" s="20"/>
      <c r="D168" s="20"/>
      <c r="E168" s="20"/>
      <c r="F168" s="20"/>
      <c r="G168" s="20"/>
    </row>
    <row r="169" spans="1:7" ht="13.2">
      <c r="A169" s="20"/>
      <c r="B169" s="20"/>
      <c r="C169" s="20"/>
      <c r="D169" s="20"/>
      <c r="E169" s="20"/>
      <c r="F169" s="20"/>
      <c r="G169" s="20"/>
    </row>
    <row r="170" spans="1:7" ht="13.2">
      <c r="A170" s="20"/>
      <c r="B170" s="20"/>
      <c r="C170" s="20"/>
      <c r="D170" s="20"/>
      <c r="E170" s="20"/>
      <c r="F170" s="20"/>
      <c r="G170" s="20"/>
    </row>
    <row r="171" spans="1:7" ht="13.2">
      <c r="A171" s="20"/>
      <c r="B171" s="20"/>
      <c r="C171" s="20"/>
      <c r="D171" s="20"/>
      <c r="E171" s="20"/>
      <c r="F171" s="20"/>
      <c r="G171" s="20"/>
    </row>
    <row r="172" spans="1:7" ht="13.2">
      <c r="A172" s="20"/>
      <c r="B172" s="20"/>
      <c r="C172" s="20"/>
      <c r="D172" s="20"/>
      <c r="E172" s="20"/>
      <c r="F172" s="20"/>
      <c r="G172" s="20"/>
    </row>
    <row r="173" spans="1:7" ht="13.2">
      <c r="A173" s="20"/>
      <c r="B173" s="20"/>
      <c r="C173" s="20"/>
      <c r="D173" s="20"/>
      <c r="E173" s="20"/>
      <c r="F173" s="20"/>
      <c r="G173" s="20"/>
    </row>
    <row r="174" spans="1:7" ht="13.2">
      <c r="A174" s="20"/>
      <c r="B174" s="20"/>
      <c r="C174" s="20"/>
      <c r="D174" s="20"/>
      <c r="E174" s="20"/>
      <c r="F174" s="20"/>
      <c r="G174" s="20"/>
    </row>
    <row r="175" spans="1:7" ht="13.2">
      <c r="A175" s="20"/>
      <c r="B175" s="20"/>
      <c r="C175" s="20"/>
      <c r="D175" s="20"/>
      <c r="E175" s="20"/>
      <c r="F175" s="20"/>
      <c r="G175" s="20"/>
    </row>
    <row r="176" spans="1:7" ht="13.2">
      <c r="A176" s="20"/>
      <c r="B176" s="20"/>
      <c r="C176" s="20"/>
      <c r="D176" s="20"/>
      <c r="E176" s="20"/>
      <c r="F176" s="20"/>
      <c r="G176" s="20"/>
    </row>
    <row r="177" spans="1:7" ht="13.2">
      <c r="A177" s="20"/>
      <c r="B177" s="20"/>
      <c r="C177" s="20"/>
      <c r="D177" s="20"/>
      <c r="E177" s="20"/>
      <c r="F177" s="20"/>
      <c r="G177" s="20"/>
    </row>
    <row r="178" spans="1:7" ht="13.2">
      <c r="A178" s="20"/>
      <c r="B178" s="20"/>
      <c r="C178" s="20"/>
      <c r="D178" s="20"/>
      <c r="E178" s="20"/>
      <c r="F178" s="20"/>
      <c r="G178" s="20"/>
    </row>
    <row r="179" spans="1:7" ht="13.2">
      <c r="A179" s="20"/>
      <c r="B179" s="20"/>
      <c r="C179" s="20"/>
      <c r="D179" s="20"/>
      <c r="E179" s="20"/>
      <c r="F179" s="20"/>
      <c r="G179" s="20"/>
    </row>
    <row r="180" spans="1:7" ht="13.2">
      <c r="A180" s="20"/>
      <c r="B180" s="20"/>
      <c r="C180" s="20"/>
      <c r="D180" s="20"/>
      <c r="E180" s="20"/>
      <c r="F180" s="20"/>
      <c r="G180" s="20"/>
    </row>
    <row r="181" spans="1:7" ht="13.2">
      <c r="A181" s="20"/>
      <c r="B181" s="20"/>
      <c r="C181" s="20"/>
      <c r="D181" s="20"/>
      <c r="E181" s="20"/>
      <c r="F181" s="20"/>
      <c r="G181" s="20"/>
    </row>
    <row r="182" spans="1:7" ht="13.2">
      <c r="A182" s="20"/>
      <c r="B182" s="20"/>
      <c r="C182" s="20"/>
      <c r="D182" s="20"/>
      <c r="E182" s="20"/>
      <c r="F182" s="20"/>
      <c r="G182" s="20"/>
    </row>
    <row r="183" spans="1:7" ht="13.2">
      <c r="A183" s="20"/>
      <c r="B183" s="20"/>
      <c r="C183" s="20"/>
      <c r="D183" s="20"/>
      <c r="E183" s="20"/>
      <c r="F183" s="20"/>
      <c r="G183" s="20"/>
    </row>
    <row r="184" spans="1:7" ht="13.2">
      <c r="A184" s="20"/>
      <c r="B184" s="20"/>
      <c r="C184" s="20"/>
      <c r="D184" s="20"/>
      <c r="E184" s="20"/>
      <c r="F184" s="20"/>
      <c r="G184" s="20"/>
    </row>
    <row r="185" spans="1:7" ht="13.2">
      <c r="A185" s="20"/>
      <c r="B185" s="20"/>
      <c r="C185" s="20"/>
      <c r="D185" s="20"/>
      <c r="E185" s="20"/>
      <c r="F185" s="20"/>
      <c r="G185" s="20"/>
    </row>
    <row r="186" spans="1:7" ht="13.2">
      <c r="A186" s="20"/>
      <c r="B186" s="20"/>
      <c r="C186" s="20"/>
      <c r="D186" s="20"/>
      <c r="E186" s="20"/>
      <c r="F186" s="20"/>
      <c r="G186" s="20"/>
    </row>
    <row r="187" spans="1:7" ht="13.2">
      <c r="A187" s="20"/>
      <c r="B187" s="20"/>
      <c r="C187" s="20"/>
      <c r="D187" s="20"/>
      <c r="E187" s="20"/>
      <c r="F187" s="20"/>
      <c r="G187" s="20"/>
    </row>
    <row r="188" spans="1:7" ht="13.2">
      <c r="A188" s="20"/>
      <c r="B188" s="20"/>
      <c r="C188" s="20"/>
      <c r="D188" s="20"/>
      <c r="E188" s="20"/>
      <c r="F188" s="20"/>
      <c r="G188" s="20"/>
    </row>
    <row r="189" spans="1:7" ht="13.2">
      <c r="A189" s="20"/>
      <c r="B189" s="20"/>
      <c r="C189" s="20"/>
      <c r="D189" s="20"/>
      <c r="E189" s="20"/>
      <c r="F189" s="20"/>
      <c r="G189" s="20"/>
    </row>
    <row r="190" spans="1:7" ht="13.2">
      <c r="A190" s="20"/>
      <c r="B190" s="20"/>
      <c r="C190" s="20"/>
      <c r="D190" s="20"/>
      <c r="E190" s="20"/>
      <c r="F190" s="20"/>
      <c r="G190" s="20"/>
    </row>
    <row r="191" spans="1:7" ht="13.2">
      <c r="A191" s="20"/>
      <c r="B191" s="20"/>
      <c r="C191" s="20"/>
      <c r="D191" s="20"/>
      <c r="E191" s="20"/>
      <c r="F191" s="20"/>
      <c r="G191" s="20"/>
    </row>
    <row r="192" spans="1:7" ht="13.2">
      <c r="A192" s="20"/>
      <c r="B192" s="20"/>
      <c r="C192" s="20"/>
      <c r="D192" s="20"/>
      <c r="E192" s="20"/>
      <c r="F192" s="20"/>
      <c r="G192" s="20"/>
    </row>
    <row r="193" spans="1:7" ht="13.2">
      <c r="A193" s="20"/>
      <c r="B193" s="20"/>
      <c r="C193" s="20"/>
      <c r="D193" s="20"/>
      <c r="E193" s="20"/>
      <c r="F193" s="20"/>
      <c r="G193" s="20"/>
    </row>
    <row r="194" spans="1:7" ht="13.2">
      <c r="A194" s="20"/>
      <c r="B194" s="20"/>
      <c r="C194" s="20"/>
      <c r="D194" s="20"/>
      <c r="E194" s="20"/>
      <c r="F194" s="20"/>
      <c r="G194" s="20"/>
    </row>
    <row r="195" spans="1:7" ht="13.2">
      <c r="A195" s="20"/>
      <c r="B195" s="20"/>
      <c r="C195" s="20"/>
      <c r="D195" s="20"/>
      <c r="E195" s="20"/>
      <c r="F195" s="20"/>
      <c r="G195" s="20"/>
    </row>
    <row r="196" spans="1:7" ht="13.2">
      <c r="A196" s="20"/>
      <c r="B196" s="20"/>
      <c r="C196" s="20"/>
      <c r="D196" s="20"/>
      <c r="E196" s="20"/>
      <c r="F196" s="20"/>
      <c r="G196" s="20"/>
    </row>
    <row r="197" spans="1:7" ht="13.2">
      <c r="A197" s="20"/>
      <c r="B197" s="20"/>
      <c r="C197" s="20"/>
      <c r="D197" s="20"/>
      <c r="E197" s="20"/>
      <c r="F197" s="20"/>
      <c r="G197" s="20"/>
    </row>
    <row r="198" spans="1:7" ht="13.2">
      <c r="A198" s="20"/>
      <c r="B198" s="20"/>
      <c r="C198" s="20"/>
      <c r="D198" s="20"/>
      <c r="E198" s="20"/>
      <c r="F198" s="20"/>
      <c r="G198" s="20"/>
    </row>
    <row r="199" spans="1:7" ht="13.2">
      <c r="A199" s="20"/>
      <c r="B199" s="20"/>
      <c r="C199" s="20"/>
      <c r="D199" s="20"/>
      <c r="E199" s="20"/>
      <c r="F199" s="20"/>
      <c r="G199" s="20"/>
    </row>
    <row r="200" spans="1:7" ht="13.2">
      <c r="A200" s="20"/>
      <c r="B200" s="20"/>
      <c r="C200" s="20"/>
      <c r="D200" s="20"/>
      <c r="E200" s="20"/>
      <c r="F200" s="20"/>
      <c r="G200" s="20"/>
    </row>
    <row r="201" spans="1:7" ht="13.2">
      <c r="A201" s="20"/>
      <c r="B201" s="20"/>
      <c r="C201" s="20"/>
      <c r="D201" s="20"/>
      <c r="E201" s="20"/>
      <c r="F201" s="20"/>
      <c r="G201" s="20"/>
    </row>
    <row r="202" spans="1:7" ht="13.2">
      <c r="A202" s="20"/>
      <c r="B202" s="20"/>
      <c r="C202" s="20"/>
      <c r="D202" s="20"/>
      <c r="E202" s="20"/>
      <c r="F202" s="20"/>
      <c r="G202" s="20"/>
    </row>
    <row r="203" spans="1:7" ht="13.2">
      <c r="A203" s="20"/>
      <c r="B203" s="20"/>
      <c r="C203" s="20"/>
      <c r="D203" s="20"/>
      <c r="E203" s="20"/>
      <c r="F203" s="20"/>
      <c r="G203" s="20"/>
    </row>
    <row r="204" spans="1:7" ht="13.2">
      <c r="A204" s="20"/>
      <c r="B204" s="20"/>
      <c r="C204" s="20"/>
      <c r="D204" s="20"/>
      <c r="E204" s="20"/>
      <c r="F204" s="20"/>
      <c r="G204" s="20"/>
    </row>
    <row r="205" spans="1:7" ht="13.2">
      <c r="A205" s="20"/>
      <c r="B205" s="20"/>
      <c r="C205" s="20"/>
      <c r="D205" s="20"/>
      <c r="E205" s="20"/>
      <c r="F205" s="20"/>
      <c r="G205" s="20"/>
    </row>
    <row r="206" spans="1:7" ht="13.2">
      <c r="A206" s="20"/>
      <c r="B206" s="20"/>
      <c r="C206" s="20"/>
      <c r="D206" s="20"/>
      <c r="E206" s="20"/>
      <c r="F206" s="20"/>
      <c r="G206" s="20"/>
    </row>
    <row r="207" spans="1:7" ht="13.2">
      <c r="A207" s="20"/>
      <c r="B207" s="20"/>
      <c r="C207" s="20"/>
      <c r="D207" s="20"/>
      <c r="E207" s="20"/>
      <c r="F207" s="20"/>
      <c r="G207" s="20"/>
    </row>
    <row r="208" spans="1:7" ht="13.2">
      <c r="A208" s="20"/>
      <c r="B208" s="20"/>
      <c r="C208" s="20"/>
      <c r="D208" s="20"/>
      <c r="E208" s="20"/>
      <c r="F208" s="20"/>
      <c r="G208" s="20"/>
    </row>
    <row r="209" spans="1:7" ht="13.2">
      <c r="A209" s="20"/>
      <c r="B209" s="20"/>
      <c r="C209" s="20"/>
      <c r="D209" s="20"/>
      <c r="E209" s="20"/>
      <c r="F209" s="20"/>
      <c r="G209" s="20"/>
    </row>
    <row r="210" spans="1:7" ht="13.2">
      <c r="A210" s="20"/>
      <c r="B210" s="20"/>
      <c r="C210" s="20"/>
      <c r="D210" s="20"/>
      <c r="E210" s="20"/>
      <c r="F210" s="20"/>
      <c r="G210" s="20"/>
    </row>
    <row r="211" spans="1:7" ht="13.2">
      <c r="A211" s="20"/>
      <c r="B211" s="20"/>
      <c r="C211" s="20"/>
      <c r="D211" s="20"/>
      <c r="E211" s="20"/>
      <c r="F211" s="20"/>
      <c r="G211" s="20"/>
    </row>
    <row r="212" spans="1:7" ht="13.2">
      <c r="A212" s="20"/>
      <c r="B212" s="20"/>
      <c r="C212" s="20"/>
      <c r="D212" s="20"/>
      <c r="E212" s="20"/>
      <c r="F212" s="20"/>
      <c r="G212" s="20"/>
    </row>
    <row r="213" spans="1:7" ht="13.2">
      <c r="A213" s="20"/>
      <c r="B213" s="20"/>
      <c r="C213" s="20"/>
      <c r="D213" s="20"/>
      <c r="E213" s="20"/>
      <c r="F213" s="20"/>
      <c r="G213" s="20"/>
    </row>
    <row r="214" spans="1:7" ht="13.2">
      <c r="A214" s="20"/>
      <c r="B214" s="20"/>
      <c r="C214" s="20"/>
      <c r="D214" s="20"/>
      <c r="E214" s="20"/>
      <c r="F214" s="20"/>
      <c r="G214" s="20"/>
    </row>
    <row r="215" spans="1:7" ht="13.2">
      <c r="A215" s="20"/>
      <c r="B215" s="20"/>
      <c r="C215" s="20"/>
      <c r="D215" s="20"/>
      <c r="E215" s="20"/>
      <c r="F215" s="20"/>
      <c r="G215" s="20"/>
    </row>
    <row r="216" spans="1:7" ht="13.2">
      <c r="A216" s="20"/>
      <c r="B216" s="20"/>
      <c r="C216" s="20"/>
      <c r="D216" s="20"/>
      <c r="E216" s="20"/>
      <c r="F216" s="20"/>
      <c r="G216" s="20"/>
    </row>
    <row r="217" spans="1:7" ht="13.2">
      <c r="A217" s="20"/>
      <c r="B217" s="20"/>
      <c r="C217" s="20"/>
      <c r="D217" s="20"/>
      <c r="E217" s="20"/>
      <c r="F217" s="20"/>
      <c r="G217" s="20"/>
    </row>
    <row r="218" spans="1:7" ht="13.2">
      <c r="A218" s="20"/>
      <c r="B218" s="20"/>
      <c r="C218" s="20"/>
      <c r="D218" s="20"/>
      <c r="E218" s="20"/>
      <c r="F218" s="20"/>
      <c r="G218" s="20"/>
    </row>
    <row r="219" spans="1:7" ht="13.2">
      <c r="A219" s="20"/>
      <c r="B219" s="20"/>
      <c r="C219" s="20"/>
      <c r="D219" s="20"/>
      <c r="E219" s="20"/>
      <c r="F219" s="20"/>
      <c r="G219" s="20"/>
    </row>
    <row r="220" spans="1:7" ht="13.2">
      <c r="A220" s="20"/>
      <c r="B220" s="20"/>
      <c r="C220" s="20"/>
      <c r="D220" s="20"/>
      <c r="E220" s="20"/>
      <c r="F220" s="20"/>
      <c r="G220" s="20"/>
    </row>
    <row r="221" spans="1:7" ht="13.2">
      <c r="A221" s="20"/>
      <c r="B221" s="20"/>
      <c r="C221" s="20"/>
      <c r="D221" s="20"/>
      <c r="E221" s="20"/>
      <c r="F221" s="20"/>
      <c r="G221" s="20"/>
    </row>
    <row r="222" spans="1:7" ht="13.2">
      <c r="A222" s="20"/>
      <c r="B222" s="20"/>
      <c r="C222" s="20"/>
      <c r="D222" s="20"/>
      <c r="E222" s="20"/>
      <c r="F222" s="20"/>
      <c r="G222" s="20"/>
    </row>
    <row r="223" spans="1:7" ht="13.2">
      <c r="A223" s="20"/>
      <c r="B223" s="20"/>
      <c r="C223" s="20"/>
      <c r="D223" s="20"/>
      <c r="E223" s="20"/>
      <c r="F223" s="20"/>
      <c r="G223" s="20"/>
    </row>
    <row r="224" spans="1:7" ht="13.2">
      <c r="A224" s="20"/>
      <c r="B224" s="20"/>
      <c r="C224" s="20"/>
      <c r="D224" s="20"/>
      <c r="E224" s="20"/>
      <c r="F224" s="20"/>
      <c r="G224" s="20"/>
    </row>
    <row r="225" spans="1:7" ht="13.2">
      <c r="A225" s="20"/>
      <c r="B225" s="20"/>
      <c r="C225" s="20"/>
      <c r="D225" s="20"/>
      <c r="E225" s="20"/>
      <c r="F225" s="20"/>
      <c r="G225" s="20"/>
    </row>
    <row r="226" spans="1:7" ht="13.2">
      <c r="A226" s="20"/>
      <c r="B226" s="20"/>
      <c r="C226" s="20"/>
      <c r="D226" s="20"/>
      <c r="E226" s="20"/>
      <c r="F226" s="20"/>
      <c r="G226" s="20"/>
    </row>
    <row r="227" spans="1:7" ht="13.2">
      <c r="A227" s="20"/>
      <c r="B227" s="20"/>
      <c r="C227" s="20"/>
      <c r="D227" s="20"/>
      <c r="E227" s="20"/>
      <c r="F227" s="20"/>
      <c r="G227" s="20"/>
    </row>
    <row r="228" spans="1:7" ht="13.2">
      <c r="A228" s="20"/>
      <c r="B228" s="20"/>
      <c r="C228" s="20"/>
      <c r="D228" s="20"/>
      <c r="E228" s="20"/>
      <c r="F228" s="20"/>
      <c r="G228" s="20"/>
    </row>
    <row r="229" spans="1:7" ht="13.2">
      <c r="A229" s="20"/>
      <c r="B229" s="20"/>
      <c r="C229" s="20"/>
      <c r="D229" s="20"/>
      <c r="E229" s="20"/>
      <c r="F229" s="20"/>
      <c r="G229" s="20"/>
    </row>
    <row r="230" spans="1:7" ht="13.2">
      <c r="A230" s="20"/>
      <c r="B230" s="20"/>
      <c r="C230" s="20"/>
      <c r="D230" s="20"/>
      <c r="E230" s="20"/>
      <c r="F230" s="20"/>
      <c r="G230" s="20"/>
    </row>
    <row r="231" spans="1:7" ht="13.2">
      <c r="A231" s="20"/>
      <c r="B231" s="20"/>
      <c r="C231" s="20"/>
      <c r="D231" s="20"/>
      <c r="E231" s="20"/>
      <c r="F231" s="20"/>
      <c r="G231" s="20"/>
    </row>
    <row r="232" spans="1:7" ht="13.2">
      <c r="A232" s="20"/>
      <c r="B232" s="20"/>
      <c r="C232" s="20"/>
      <c r="D232" s="20"/>
      <c r="E232" s="20"/>
      <c r="F232" s="20"/>
      <c r="G232" s="20"/>
    </row>
    <row r="233" spans="1:7" ht="13.2">
      <c r="A233" s="20"/>
      <c r="B233" s="20"/>
      <c r="C233" s="20"/>
      <c r="D233" s="20"/>
      <c r="E233" s="20"/>
      <c r="F233" s="20"/>
      <c r="G233" s="20"/>
    </row>
    <row r="234" spans="1:7" ht="13.2">
      <c r="A234" s="20"/>
      <c r="B234" s="20"/>
      <c r="C234" s="20"/>
      <c r="D234" s="20"/>
      <c r="E234" s="20"/>
      <c r="F234" s="20"/>
      <c r="G234" s="20"/>
    </row>
    <row r="235" spans="1:7" ht="13.2">
      <c r="A235" s="20"/>
      <c r="B235" s="20"/>
      <c r="C235" s="20"/>
      <c r="D235" s="20"/>
      <c r="E235" s="20"/>
      <c r="F235" s="20"/>
      <c r="G235" s="20"/>
    </row>
    <row r="236" spans="1:7" ht="13.2">
      <c r="A236" s="20"/>
      <c r="B236" s="20"/>
      <c r="C236" s="20"/>
      <c r="D236" s="20"/>
      <c r="E236" s="20"/>
      <c r="F236" s="20"/>
      <c r="G236" s="20"/>
    </row>
    <row r="237" spans="1:7" ht="13.2">
      <c r="A237" s="20"/>
      <c r="B237" s="20"/>
      <c r="C237" s="20"/>
      <c r="D237" s="20"/>
      <c r="E237" s="20"/>
      <c r="F237" s="20"/>
      <c r="G237" s="20"/>
    </row>
    <row r="238" spans="1:7" ht="13.2">
      <c r="A238" s="20"/>
      <c r="B238" s="20"/>
      <c r="C238" s="20"/>
      <c r="D238" s="20"/>
      <c r="E238" s="20"/>
      <c r="F238" s="20"/>
      <c r="G238" s="20"/>
    </row>
    <row r="239" spans="1:7" ht="13.2">
      <c r="A239" s="20"/>
      <c r="B239" s="20"/>
      <c r="C239" s="20"/>
      <c r="D239" s="20"/>
      <c r="E239" s="20"/>
      <c r="F239" s="20"/>
      <c r="G239" s="20"/>
    </row>
    <row r="240" spans="1:7" ht="13.2">
      <c r="A240" s="20"/>
      <c r="B240" s="20"/>
      <c r="C240" s="20"/>
      <c r="D240" s="20"/>
      <c r="E240" s="20"/>
      <c r="F240" s="20"/>
      <c r="G240" s="20"/>
    </row>
    <row r="241" spans="1:7" ht="13.2">
      <c r="A241" s="20"/>
      <c r="B241" s="20"/>
      <c r="C241" s="20"/>
      <c r="D241" s="20"/>
      <c r="E241" s="20"/>
      <c r="F241" s="20"/>
      <c r="G241" s="20"/>
    </row>
    <row r="242" spans="1:7" ht="13.2">
      <c r="A242" s="20"/>
      <c r="B242" s="20"/>
      <c r="C242" s="20"/>
      <c r="D242" s="20"/>
      <c r="E242" s="20"/>
      <c r="F242" s="20"/>
      <c r="G242" s="20"/>
    </row>
    <row r="243" spans="1:7" ht="13.2">
      <c r="A243" s="20"/>
      <c r="B243" s="20"/>
      <c r="C243" s="20"/>
      <c r="D243" s="20"/>
      <c r="E243" s="20"/>
      <c r="F243" s="20"/>
      <c r="G243" s="20"/>
    </row>
    <row r="244" spans="1:7" ht="13.2">
      <c r="A244" s="20"/>
      <c r="B244" s="20"/>
      <c r="C244" s="20"/>
      <c r="D244" s="20"/>
      <c r="E244" s="20"/>
      <c r="F244" s="20"/>
      <c r="G244" s="20"/>
    </row>
    <row r="245" spans="1:7" ht="13.2">
      <c r="A245" s="20"/>
      <c r="B245" s="20"/>
      <c r="C245" s="20"/>
      <c r="D245" s="20"/>
      <c r="E245" s="20"/>
      <c r="F245" s="20"/>
      <c r="G245" s="20"/>
    </row>
    <row r="246" spans="1:7" ht="13.2">
      <c r="A246" s="20"/>
      <c r="B246" s="20"/>
      <c r="C246" s="20"/>
      <c r="D246" s="20"/>
      <c r="E246" s="20"/>
      <c r="F246" s="20"/>
      <c r="G246" s="20"/>
    </row>
    <row r="247" spans="1:7" ht="13.2">
      <c r="A247" s="20"/>
      <c r="B247" s="20"/>
      <c r="C247" s="20"/>
      <c r="D247" s="20"/>
      <c r="E247" s="20"/>
      <c r="F247" s="20"/>
      <c r="G247" s="20"/>
    </row>
    <row r="248" spans="1:7" ht="13.2">
      <c r="A248" s="20"/>
      <c r="B248" s="20"/>
      <c r="C248" s="20"/>
      <c r="D248" s="20"/>
      <c r="E248" s="20"/>
      <c r="F248" s="20"/>
      <c r="G248" s="20"/>
    </row>
    <row r="249" spans="1:7" ht="13.2">
      <c r="A249" s="20"/>
      <c r="B249" s="20"/>
      <c r="C249" s="20"/>
      <c r="D249" s="20"/>
      <c r="E249" s="20"/>
      <c r="F249" s="20"/>
      <c r="G249" s="20"/>
    </row>
    <row r="250" spans="1:7" ht="13.2">
      <c r="A250" s="20"/>
      <c r="B250" s="20"/>
      <c r="C250" s="20"/>
      <c r="D250" s="20"/>
      <c r="E250" s="20"/>
      <c r="F250" s="20"/>
      <c r="G250" s="20"/>
    </row>
    <row r="251" spans="1:7" ht="13.2">
      <c r="A251" s="20"/>
      <c r="B251" s="20"/>
      <c r="C251" s="20"/>
      <c r="D251" s="20"/>
      <c r="E251" s="20"/>
      <c r="F251" s="20"/>
      <c r="G251" s="20"/>
    </row>
    <row r="252" spans="1:7" ht="13.2">
      <c r="A252" s="20"/>
      <c r="B252" s="20"/>
      <c r="C252" s="20"/>
      <c r="D252" s="20"/>
      <c r="E252" s="20"/>
      <c r="F252" s="20"/>
      <c r="G252" s="20"/>
    </row>
    <row r="253" spans="1:7" ht="13.2">
      <c r="A253" s="20"/>
      <c r="B253" s="20"/>
      <c r="C253" s="20"/>
      <c r="D253" s="20"/>
      <c r="E253" s="20"/>
      <c r="F253" s="20"/>
      <c r="G253" s="20"/>
    </row>
    <row r="254" spans="1:7" ht="13.2">
      <c r="A254" s="20"/>
      <c r="B254" s="20"/>
      <c r="C254" s="20"/>
      <c r="D254" s="20"/>
      <c r="E254" s="20"/>
      <c r="F254" s="20"/>
      <c r="G254" s="20"/>
    </row>
    <row r="255" spans="1:7" ht="13.2">
      <c r="A255" s="20"/>
      <c r="B255" s="20"/>
      <c r="C255" s="20"/>
      <c r="D255" s="20"/>
      <c r="E255" s="20"/>
      <c r="F255" s="20"/>
      <c r="G255" s="20"/>
    </row>
    <row r="256" spans="1:7" ht="13.2">
      <c r="A256" s="20"/>
      <c r="B256" s="20"/>
      <c r="C256" s="20"/>
      <c r="D256" s="20"/>
      <c r="E256" s="20"/>
      <c r="F256" s="20"/>
      <c r="G256" s="20"/>
    </row>
    <row r="257" spans="1:7" ht="13.2">
      <c r="A257" s="20"/>
      <c r="B257" s="20"/>
      <c r="C257" s="20"/>
      <c r="D257" s="20"/>
      <c r="E257" s="20"/>
      <c r="F257" s="20"/>
      <c r="G257" s="20"/>
    </row>
    <row r="258" spans="1:7" ht="13.2">
      <c r="A258" s="20"/>
      <c r="B258" s="20"/>
      <c r="C258" s="20"/>
      <c r="D258" s="20"/>
      <c r="E258" s="20"/>
      <c r="F258" s="20"/>
      <c r="G258" s="20"/>
    </row>
    <row r="259" spans="1:7" ht="13.2">
      <c r="A259" s="20"/>
      <c r="B259" s="20"/>
      <c r="C259" s="20"/>
      <c r="D259" s="20"/>
      <c r="E259" s="20"/>
      <c r="F259" s="20"/>
      <c r="G259" s="20"/>
    </row>
    <row r="260" spans="1:7" ht="13.2">
      <c r="A260" s="20"/>
      <c r="B260" s="20"/>
      <c r="C260" s="20"/>
      <c r="D260" s="20"/>
      <c r="E260" s="20"/>
      <c r="F260" s="20"/>
      <c r="G260" s="20"/>
    </row>
    <row r="261" spans="1:7" ht="13.2">
      <c r="A261" s="20"/>
      <c r="B261" s="20"/>
      <c r="C261" s="20"/>
      <c r="D261" s="20"/>
      <c r="E261" s="20"/>
      <c r="F261" s="20"/>
      <c r="G261" s="20"/>
    </row>
    <row r="262" spans="1:7" ht="13.2">
      <c r="A262" s="20"/>
      <c r="B262" s="20"/>
      <c r="C262" s="20"/>
      <c r="D262" s="20"/>
      <c r="E262" s="20"/>
      <c r="F262" s="20"/>
      <c r="G262" s="20"/>
    </row>
    <row r="263" spans="1:7" ht="13.2">
      <c r="A263" s="20"/>
      <c r="B263" s="20"/>
      <c r="C263" s="20"/>
      <c r="D263" s="20"/>
      <c r="E263" s="20"/>
      <c r="F263" s="20"/>
      <c r="G263" s="20"/>
    </row>
    <row r="264" spans="1:7" ht="13.2">
      <c r="A264" s="20"/>
      <c r="B264" s="20"/>
      <c r="C264" s="20"/>
      <c r="D264" s="20"/>
      <c r="E264" s="20"/>
      <c r="F264" s="20"/>
      <c r="G264" s="20"/>
    </row>
    <row r="265" spans="1:7" ht="13.2">
      <c r="A265" s="20"/>
      <c r="B265" s="20"/>
      <c r="C265" s="20"/>
      <c r="D265" s="20"/>
      <c r="E265" s="20"/>
      <c r="F265" s="20"/>
      <c r="G265" s="20"/>
    </row>
    <row r="266" spans="1:7" ht="13.2">
      <c r="A266" s="20"/>
      <c r="B266" s="20"/>
      <c r="C266" s="20"/>
      <c r="D266" s="20"/>
      <c r="E266" s="20"/>
      <c r="F266" s="20"/>
      <c r="G266" s="20"/>
    </row>
    <row r="267" spans="1:7" ht="13.2">
      <c r="A267" s="20"/>
      <c r="B267" s="20"/>
      <c r="C267" s="20"/>
      <c r="D267" s="20"/>
      <c r="E267" s="20"/>
      <c r="F267" s="20"/>
      <c r="G267" s="20"/>
    </row>
    <row r="268" spans="1:7" ht="13.2">
      <c r="A268" s="20"/>
      <c r="B268" s="20"/>
      <c r="C268" s="20"/>
      <c r="D268" s="20"/>
      <c r="E268" s="20"/>
      <c r="F268" s="20"/>
      <c r="G268" s="20"/>
    </row>
    <row r="269" spans="1:7" ht="13.2">
      <c r="A269" s="20"/>
      <c r="B269" s="20"/>
      <c r="C269" s="20"/>
      <c r="D269" s="20"/>
      <c r="E269" s="20"/>
      <c r="F269" s="20"/>
      <c r="G269" s="20"/>
    </row>
    <row r="270" spans="1:7" ht="13.2">
      <c r="A270" s="20"/>
      <c r="B270" s="20"/>
      <c r="C270" s="20"/>
      <c r="D270" s="20"/>
      <c r="E270" s="20"/>
      <c r="F270" s="20"/>
      <c r="G270" s="20"/>
    </row>
    <row r="271" spans="1:7" ht="13.2">
      <c r="A271" s="20"/>
      <c r="B271" s="20"/>
      <c r="C271" s="20"/>
      <c r="D271" s="20"/>
      <c r="E271" s="20"/>
      <c r="F271" s="20"/>
      <c r="G271" s="20"/>
    </row>
    <row r="272" spans="1:7" ht="13.2">
      <c r="A272" s="20"/>
      <c r="B272" s="20"/>
      <c r="C272" s="20"/>
      <c r="D272" s="20"/>
      <c r="E272" s="20"/>
      <c r="F272" s="20"/>
      <c r="G272" s="20"/>
    </row>
    <row r="273" spans="1:7" ht="13.2">
      <c r="A273" s="20"/>
      <c r="B273" s="20"/>
      <c r="C273" s="20"/>
      <c r="D273" s="20"/>
      <c r="E273" s="20"/>
      <c r="F273" s="20"/>
      <c r="G273" s="20"/>
    </row>
    <row r="274" spans="1:7" ht="13.2">
      <c r="A274" s="20"/>
      <c r="B274" s="20"/>
      <c r="C274" s="20"/>
      <c r="D274" s="20"/>
      <c r="E274" s="20"/>
      <c r="F274" s="20"/>
      <c r="G274" s="20"/>
    </row>
    <row r="275" spans="1:7" ht="13.2">
      <c r="A275" s="20"/>
      <c r="B275" s="20"/>
      <c r="C275" s="20"/>
      <c r="D275" s="20"/>
      <c r="E275" s="20"/>
      <c r="F275" s="20"/>
      <c r="G275" s="20"/>
    </row>
    <row r="276" spans="1:7" ht="13.2">
      <c r="A276" s="20"/>
      <c r="B276" s="20"/>
      <c r="C276" s="20"/>
      <c r="D276" s="20"/>
      <c r="E276" s="20"/>
      <c r="F276" s="20"/>
      <c r="G276" s="20"/>
    </row>
    <row r="277" spans="1:7" ht="13.2">
      <c r="A277" s="20"/>
      <c r="B277" s="20"/>
      <c r="C277" s="20"/>
      <c r="D277" s="20"/>
      <c r="E277" s="20"/>
      <c r="F277" s="20"/>
      <c r="G277" s="20"/>
    </row>
    <row r="278" spans="1:7" ht="13.2">
      <c r="A278" s="20"/>
      <c r="B278" s="20"/>
      <c r="C278" s="20"/>
      <c r="D278" s="20"/>
      <c r="E278" s="20"/>
      <c r="F278" s="20"/>
      <c r="G278" s="20"/>
    </row>
    <row r="279" spans="1:7" ht="13.2">
      <c r="A279" s="20"/>
      <c r="B279" s="20"/>
      <c r="C279" s="20"/>
      <c r="D279" s="20"/>
      <c r="E279" s="20"/>
      <c r="F279" s="20"/>
      <c r="G279" s="20"/>
    </row>
    <row r="280" spans="1:7" ht="13.2">
      <c r="A280" s="20"/>
      <c r="B280" s="20"/>
      <c r="C280" s="20"/>
      <c r="D280" s="20"/>
      <c r="E280" s="20"/>
      <c r="F280" s="20"/>
      <c r="G280" s="20"/>
    </row>
    <row r="281" spans="1:7" ht="13.2">
      <c r="A281" s="20"/>
      <c r="B281" s="20"/>
      <c r="C281" s="20"/>
      <c r="D281" s="20"/>
      <c r="E281" s="20"/>
      <c r="F281" s="20"/>
      <c r="G281" s="20"/>
    </row>
    <row r="282" spans="1:7" ht="13.2">
      <c r="A282" s="20"/>
      <c r="B282" s="20"/>
      <c r="C282" s="20"/>
      <c r="D282" s="20"/>
      <c r="E282" s="20"/>
      <c r="F282" s="20"/>
      <c r="G282" s="20"/>
    </row>
    <row r="283" spans="1:7" ht="13.2">
      <c r="A283" s="20"/>
      <c r="B283" s="20"/>
      <c r="C283" s="20"/>
      <c r="D283" s="20"/>
      <c r="E283" s="20"/>
      <c r="F283" s="20"/>
      <c r="G283" s="20"/>
    </row>
    <row r="284" spans="1:7" ht="13.2">
      <c r="A284" s="20"/>
      <c r="B284" s="20"/>
      <c r="C284" s="20"/>
      <c r="D284" s="20"/>
      <c r="E284" s="20"/>
      <c r="F284" s="20"/>
      <c r="G284" s="20"/>
    </row>
    <row r="285" spans="1:7" ht="13.2">
      <c r="A285" s="20"/>
      <c r="B285" s="20"/>
      <c r="C285" s="20"/>
      <c r="D285" s="20"/>
      <c r="E285" s="20"/>
      <c r="F285" s="20"/>
      <c r="G285" s="20"/>
    </row>
    <row r="286" spans="1:7" ht="13.2">
      <c r="A286" s="20"/>
      <c r="B286" s="20"/>
      <c r="C286" s="20"/>
      <c r="D286" s="20"/>
      <c r="E286" s="20"/>
      <c r="F286" s="20"/>
      <c r="G286" s="20"/>
    </row>
    <row r="287" spans="1:7" ht="13.2">
      <c r="A287" s="20"/>
      <c r="B287" s="20"/>
      <c r="C287" s="20"/>
      <c r="D287" s="20"/>
      <c r="E287" s="20"/>
      <c r="F287" s="20"/>
      <c r="G287" s="20"/>
    </row>
    <row r="288" spans="1:7" ht="13.2">
      <c r="A288" s="20"/>
      <c r="B288" s="20"/>
      <c r="C288" s="20"/>
      <c r="D288" s="20"/>
      <c r="E288" s="20"/>
      <c r="F288" s="20"/>
      <c r="G288" s="20"/>
    </row>
    <row r="289" spans="1:7" ht="13.2">
      <c r="A289" s="20"/>
      <c r="B289" s="20"/>
      <c r="C289" s="20"/>
      <c r="D289" s="20"/>
      <c r="E289" s="20"/>
      <c r="F289" s="20"/>
      <c r="G289" s="20"/>
    </row>
    <row r="290" spans="1:7" ht="13.2">
      <c r="A290" s="20"/>
      <c r="B290" s="20"/>
      <c r="C290" s="20"/>
      <c r="D290" s="20"/>
      <c r="E290" s="20"/>
      <c r="F290" s="20"/>
      <c r="G290" s="20"/>
    </row>
    <row r="291" spans="1:7" ht="13.2">
      <c r="A291" s="20"/>
      <c r="B291" s="20"/>
      <c r="C291" s="20"/>
      <c r="D291" s="20"/>
      <c r="E291" s="20"/>
      <c r="F291" s="20"/>
      <c r="G291" s="20"/>
    </row>
    <row r="292" spans="1:7" ht="13.2">
      <c r="A292" s="20"/>
      <c r="B292" s="20"/>
      <c r="C292" s="20"/>
      <c r="D292" s="20"/>
      <c r="E292" s="20"/>
      <c r="F292" s="20"/>
      <c r="G292" s="20"/>
    </row>
    <row r="293" spans="1:7" ht="13.2">
      <c r="A293" s="20"/>
      <c r="B293" s="20"/>
      <c r="C293" s="20"/>
      <c r="D293" s="20"/>
      <c r="E293" s="20"/>
      <c r="F293" s="20"/>
      <c r="G293" s="20"/>
    </row>
    <row r="294" spans="1:7" ht="13.2">
      <c r="A294" s="20"/>
      <c r="B294" s="20"/>
      <c r="C294" s="20"/>
      <c r="D294" s="20"/>
      <c r="E294" s="20"/>
      <c r="F294" s="20"/>
      <c r="G294" s="20"/>
    </row>
    <row r="295" spans="1:7" ht="13.2">
      <c r="A295" s="20"/>
      <c r="B295" s="20"/>
      <c r="C295" s="20"/>
      <c r="D295" s="20"/>
      <c r="E295" s="20"/>
      <c r="F295" s="20"/>
      <c r="G295" s="20"/>
    </row>
    <row r="296" spans="1:7" ht="13.2">
      <c r="A296" s="20"/>
      <c r="B296" s="20"/>
      <c r="C296" s="20"/>
      <c r="D296" s="20"/>
      <c r="E296" s="20"/>
      <c r="F296" s="20"/>
      <c r="G296" s="20"/>
    </row>
    <row r="297" spans="1:7" ht="13.2">
      <c r="A297" s="20"/>
      <c r="B297" s="20"/>
      <c r="C297" s="20"/>
      <c r="D297" s="20"/>
      <c r="E297" s="20"/>
      <c r="F297" s="20"/>
      <c r="G297" s="20"/>
    </row>
    <row r="298" spans="1:7" ht="13.2">
      <c r="A298" s="20"/>
      <c r="B298" s="20"/>
      <c r="C298" s="20"/>
      <c r="D298" s="20"/>
      <c r="E298" s="20"/>
      <c r="F298" s="20"/>
      <c r="G298" s="20"/>
    </row>
    <row r="299" spans="1:7" ht="13.2">
      <c r="A299" s="20"/>
      <c r="B299" s="20"/>
      <c r="C299" s="20"/>
      <c r="D299" s="20"/>
      <c r="E299" s="20"/>
      <c r="F299" s="20"/>
      <c r="G299" s="20"/>
    </row>
    <row r="300" spans="1:7" ht="13.2">
      <c r="A300" s="20"/>
      <c r="B300" s="20"/>
      <c r="C300" s="20"/>
      <c r="D300" s="20"/>
      <c r="E300" s="20"/>
      <c r="F300" s="20"/>
      <c r="G300" s="20"/>
    </row>
    <row r="301" spans="1:7" ht="13.2">
      <c r="A301" s="20"/>
      <c r="B301" s="20"/>
      <c r="C301" s="20"/>
      <c r="D301" s="20"/>
      <c r="E301" s="20"/>
      <c r="F301" s="20"/>
      <c r="G301" s="20"/>
    </row>
    <row r="302" spans="1:7" ht="13.2">
      <c r="A302" s="20"/>
      <c r="B302" s="20"/>
      <c r="C302" s="20"/>
      <c r="D302" s="20"/>
      <c r="E302" s="20"/>
      <c r="F302" s="20"/>
      <c r="G302" s="20"/>
    </row>
    <row r="303" spans="1:7" ht="13.2">
      <c r="A303" s="20"/>
      <c r="B303" s="20"/>
      <c r="C303" s="20"/>
      <c r="D303" s="20"/>
      <c r="E303" s="20"/>
      <c r="F303" s="20"/>
      <c r="G303" s="20"/>
    </row>
    <row r="304" spans="1:7" ht="13.2">
      <c r="A304" s="20"/>
      <c r="B304" s="20"/>
      <c r="C304" s="20"/>
      <c r="D304" s="20"/>
      <c r="E304" s="20"/>
      <c r="F304" s="20"/>
      <c r="G304" s="20"/>
    </row>
    <row r="305" spans="1:7" ht="13.2">
      <c r="A305" s="20"/>
      <c r="B305" s="20"/>
      <c r="C305" s="20"/>
      <c r="D305" s="20"/>
      <c r="E305" s="20"/>
      <c r="F305" s="20"/>
      <c r="G305" s="20"/>
    </row>
    <row r="306" spans="1:7" ht="13.2">
      <c r="A306" s="20"/>
      <c r="B306" s="20"/>
      <c r="C306" s="20"/>
      <c r="D306" s="20"/>
      <c r="E306" s="20"/>
      <c r="F306" s="20"/>
      <c r="G306" s="20"/>
    </row>
    <row r="307" spans="1:7" ht="13.2">
      <c r="A307" s="20"/>
      <c r="B307" s="20"/>
      <c r="C307" s="20"/>
      <c r="D307" s="20"/>
      <c r="E307" s="20"/>
      <c r="F307" s="20"/>
      <c r="G307" s="20"/>
    </row>
    <row r="308" spans="1:7" ht="13.2">
      <c r="A308" s="20"/>
      <c r="B308" s="20"/>
      <c r="C308" s="20"/>
      <c r="D308" s="20"/>
      <c r="E308" s="20"/>
      <c r="F308" s="20"/>
      <c r="G308" s="20"/>
    </row>
    <row r="309" spans="1:7" ht="13.2">
      <c r="A309" s="20"/>
      <c r="B309" s="20"/>
      <c r="C309" s="20"/>
      <c r="D309" s="20"/>
      <c r="E309" s="20"/>
      <c r="F309" s="20"/>
      <c r="G309" s="20"/>
    </row>
    <row r="310" spans="1:7" ht="13.2">
      <c r="A310" s="20"/>
      <c r="B310" s="20"/>
      <c r="C310" s="20"/>
      <c r="D310" s="20"/>
      <c r="E310" s="20"/>
      <c r="F310" s="20"/>
      <c r="G310" s="20"/>
    </row>
    <row r="311" spans="1:7" ht="13.2">
      <c r="A311" s="20"/>
      <c r="B311" s="20"/>
      <c r="C311" s="20"/>
      <c r="D311" s="20"/>
      <c r="E311" s="20"/>
      <c r="F311" s="20"/>
      <c r="G311" s="20"/>
    </row>
    <row r="312" spans="1:7" ht="13.2">
      <c r="A312" s="20"/>
      <c r="B312" s="20"/>
      <c r="C312" s="20"/>
      <c r="D312" s="20"/>
      <c r="E312" s="20"/>
      <c r="F312" s="20"/>
      <c r="G312" s="20"/>
    </row>
    <row r="313" spans="1:7" ht="13.2">
      <c r="A313" s="20"/>
      <c r="B313" s="20"/>
      <c r="C313" s="20"/>
      <c r="D313" s="20"/>
      <c r="E313" s="20"/>
      <c r="F313" s="20"/>
      <c r="G313" s="20"/>
    </row>
    <row r="314" spans="1:7" ht="13.2">
      <c r="A314" s="20"/>
      <c r="B314" s="20"/>
      <c r="C314" s="20"/>
      <c r="D314" s="20"/>
      <c r="E314" s="20"/>
      <c r="F314" s="20"/>
      <c r="G314" s="20"/>
    </row>
    <row r="315" spans="1:7" ht="13.2">
      <c r="A315" s="20"/>
      <c r="B315" s="20"/>
      <c r="C315" s="20"/>
      <c r="D315" s="20"/>
      <c r="E315" s="20"/>
      <c r="F315" s="20"/>
      <c r="G315" s="20"/>
    </row>
    <row r="316" spans="1:7" ht="13.2">
      <c r="A316" s="20"/>
      <c r="B316" s="20"/>
      <c r="C316" s="20"/>
      <c r="D316" s="20"/>
      <c r="E316" s="20"/>
      <c r="F316" s="20"/>
      <c r="G316" s="20"/>
    </row>
    <row r="317" spans="1:7" ht="13.2">
      <c r="A317" s="20"/>
      <c r="B317" s="20"/>
      <c r="C317" s="20"/>
      <c r="D317" s="20"/>
      <c r="E317" s="20"/>
      <c r="F317" s="20"/>
      <c r="G317" s="20"/>
    </row>
    <row r="318" spans="1:7" ht="13.2">
      <c r="A318" s="20"/>
      <c r="B318" s="20"/>
      <c r="C318" s="20"/>
      <c r="D318" s="20"/>
      <c r="E318" s="20"/>
      <c r="F318" s="20"/>
      <c r="G318" s="20"/>
    </row>
    <row r="319" spans="1:7" ht="13.2">
      <c r="A319" s="20"/>
      <c r="B319" s="20"/>
      <c r="C319" s="20"/>
      <c r="D319" s="20"/>
      <c r="E319" s="20"/>
      <c r="F319" s="20"/>
      <c r="G319" s="20"/>
    </row>
    <row r="320" spans="1:7" ht="13.2">
      <c r="A320" s="20"/>
      <c r="B320" s="20"/>
      <c r="C320" s="20"/>
      <c r="D320" s="20"/>
      <c r="E320" s="20"/>
      <c r="F320" s="20"/>
      <c r="G320" s="20"/>
    </row>
    <row r="321" spans="1:7" ht="13.2">
      <c r="A321" s="20"/>
      <c r="B321" s="20"/>
      <c r="C321" s="20"/>
      <c r="D321" s="20"/>
      <c r="E321" s="20"/>
      <c r="F321" s="20"/>
      <c r="G321" s="20"/>
    </row>
    <row r="322" spans="1:7" ht="13.2">
      <c r="A322" s="20"/>
      <c r="B322" s="20"/>
      <c r="C322" s="20"/>
      <c r="D322" s="20"/>
      <c r="E322" s="20"/>
      <c r="F322" s="20"/>
      <c r="G322" s="20"/>
    </row>
    <row r="323" spans="1:7" ht="13.2">
      <c r="A323" s="20"/>
      <c r="B323" s="20"/>
      <c r="C323" s="20"/>
      <c r="D323" s="20"/>
      <c r="E323" s="20"/>
      <c r="F323" s="20"/>
      <c r="G323" s="20"/>
    </row>
    <row r="324" spans="1:7" ht="13.2">
      <c r="A324" s="20"/>
      <c r="B324" s="20"/>
      <c r="C324" s="20"/>
      <c r="D324" s="20"/>
      <c r="E324" s="20"/>
      <c r="F324" s="20"/>
      <c r="G324" s="20"/>
    </row>
    <row r="325" spans="1:7" ht="13.2">
      <c r="A325" s="20"/>
      <c r="B325" s="20"/>
      <c r="C325" s="20"/>
      <c r="D325" s="20"/>
      <c r="E325" s="20"/>
      <c r="F325" s="20"/>
      <c r="G325" s="20"/>
    </row>
    <row r="326" spans="1:7" ht="13.2">
      <c r="A326" s="20"/>
      <c r="B326" s="20"/>
      <c r="C326" s="20"/>
      <c r="D326" s="20"/>
      <c r="E326" s="20"/>
      <c r="F326" s="20"/>
      <c r="G326" s="20"/>
    </row>
    <row r="327" spans="1:7" ht="13.2">
      <c r="A327" s="20"/>
      <c r="B327" s="20"/>
      <c r="C327" s="20"/>
      <c r="D327" s="20"/>
      <c r="E327" s="20"/>
      <c r="F327" s="20"/>
      <c r="G327" s="20"/>
    </row>
    <row r="328" spans="1:7" ht="13.2">
      <c r="A328" s="20"/>
      <c r="B328" s="20"/>
      <c r="C328" s="20"/>
      <c r="D328" s="20"/>
      <c r="E328" s="20"/>
      <c r="F328" s="20"/>
      <c r="G328" s="20"/>
    </row>
    <row r="329" spans="1:7" ht="13.2">
      <c r="A329" s="20"/>
      <c r="B329" s="20"/>
      <c r="C329" s="20"/>
      <c r="D329" s="20"/>
      <c r="E329" s="20"/>
      <c r="F329" s="20"/>
      <c r="G329" s="20"/>
    </row>
    <row r="330" spans="1:7" ht="13.2">
      <c r="A330" s="20"/>
      <c r="B330" s="20"/>
      <c r="C330" s="20"/>
      <c r="D330" s="20"/>
      <c r="E330" s="20"/>
      <c r="F330" s="20"/>
      <c r="G330" s="20"/>
    </row>
    <row r="331" spans="1:7" ht="13.2">
      <c r="A331" s="20"/>
      <c r="B331" s="20"/>
      <c r="C331" s="20"/>
      <c r="D331" s="20"/>
      <c r="E331" s="20"/>
      <c r="F331" s="20"/>
      <c r="G331" s="20"/>
    </row>
    <row r="332" spans="1:7" ht="13.2">
      <c r="A332" s="20"/>
      <c r="B332" s="20"/>
      <c r="C332" s="20"/>
      <c r="D332" s="20"/>
      <c r="E332" s="20"/>
      <c r="F332" s="20"/>
      <c r="G332" s="20"/>
    </row>
    <row r="333" spans="1:7" ht="13.2">
      <c r="A333" s="20"/>
      <c r="B333" s="20"/>
      <c r="C333" s="20"/>
      <c r="D333" s="20"/>
      <c r="E333" s="20"/>
      <c r="F333" s="20"/>
      <c r="G333" s="20"/>
    </row>
    <row r="334" spans="1:7" ht="13.2">
      <c r="A334" s="20"/>
      <c r="B334" s="20"/>
      <c r="C334" s="20"/>
      <c r="D334" s="20"/>
      <c r="E334" s="20"/>
      <c r="F334" s="20"/>
      <c r="G334" s="20"/>
    </row>
    <row r="335" spans="1:7" ht="13.2">
      <c r="A335" s="20"/>
      <c r="B335" s="20"/>
      <c r="C335" s="20"/>
      <c r="D335" s="20"/>
      <c r="E335" s="20"/>
      <c r="F335" s="20"/>
      <c r="G335" s="20"/>
    </row>
    <row r="336" spans="1:7" ht="13.2">
      <c r="A336" s="20"/>
      <c r="B336" s="20"/>
      <c r="C336" s="20"/>
      <c r="D336" s="20"/>
      <c r="E336" s="20"/>
      <c r="F336" s="20"/>
      <c r="G336" s="20"/>
    </row>
    <row r="337" spans="1:7" ht="13.2">
      <c r="A337" s="20"/>
      <c r="B337" s="20"/>
      <c r="C337" s="20"/>
      <c r="D337" s="20"/>
      <c r="E337" s="20"/>
      <c r="F337" s="20"/>
      <c r="G337" s="20"/>
    </row>
    <row r="338" spans="1:7" ht="13.2">
      <c r="A338" s="20"/>
      <c r="B338" s="20"/>
      <c r="C338" s="20"/>
      <c r="D338" s="20"/>
      <c r="E338" s="20"/>
      <c r="F338" s="20"/>
      <c r="G338" s="20"/>
    </row>
    <row r="339" spans="1:7" ht="13.2">
      <c r="A339" s="20"/>
      <c r="B339" s="20"/>
      <c r="C339" s="20"/>
      <c r="D339" s="20"/>
      <c r="E339" s="20"/>
      <c r="F339" s="20"/>
      <c r="G339" s="20"/>
    </row>
    <row r="340" spans="1:7" ht="13.2">
      <c r="A340" s="20"/>
      <c r="B340" s="20"/>
      <c r="C340" s="20"/>
      <c r="D340" s="20"/>
      <c r="E340" s="20"/>
      <c r="F340" s="20"/>
      <c r="G340" s="20"/>
    </row>
    <row r="341" spans="1:7" ht="13.2">
      <c r="A341" s="20"/>
      <c r="B341" s="20"/>
      <c r="C341" s="20"/>
      <c r="D341" s="20"/>
      <c r="E341" s="20"/>
      <c r="F341" s="20"/>
      <c r="G341" s="20"/>
    </row>
    <row r="342" spans="1:7" ht="13.2">
      <c r="A342" s="20"/>
      <c r="B342" s="20"/>
      <c r="C342" s="20"/>
      <c r="D342" s="20"/>
      <c r="E342" s="20"/>
      <c r="F342" s="20"/>
      <c r="G342" s="20"/>
    </row>
    <row r="343" spans="1:7" ht="13.2">
      <c r="A343" s="20"/>
      <c r="B343" s="20"/>
      <c r="C343" s="20"/>
      <c r="D343" s="20"/>
      <c r="E343" s="20"/>
      <c r="F343" s="20"/>
      <c r="G343" s="20"/>
    </row>
    <row r="344" spans="1:7" ht="13.2">
      <c r="A344" s="20"/>
      <c r="B344" s="20"/>
      <c r="C344" s="20"/>
      <c r="D344" s="20"/>
      <c r="E344" s="20"/>
      <c r="F344" s="20"/>
      <c r="G344" s="20"/>
    </row>
    <row r="345" spans="1:7" ht="13.2">
      <c r="A345" s="20"/>
      <c r="B345" s="20"/>
      <c r="C345" s="20"/>
      <c r="D345" s="20"/>
      <c r="E345" s="20"/>
      <c r="F345" s="20"/>
      <c r="G345" s="20"/>
    </row>
    <row r="346" spans="1:7" ht="13.2">
      <c r="A346" s="20"/>
      <c r="B346" s="20"/>
      <c r="C346" s="20"/>
      <c r="D346" s="20"/>
      <c r="E346" s="20"/>
      <c r="F346" s="20"/>
      <c r="G346" s="20"/>
    </row>
    <row r="347" spans="1:7" ht="13.2">
      <c r="A347" s="20"/>
      <c r="B347" s="20"/>
      <c r="C347" s="20"/>
      <c r="D347" s="20"/>
      <c r="E347" s="20"/>
      <c r="F347" s="20"/>
      <c r="G347" s="20"/>
    </row>
    <row r="348" spans="1:7" ht="13.2">
      <c r="A348" s="20"/>
      <c r="B348" s="20"/>
      <c r="C348" s="20"/>
      <c r="D348" s="20"/>
      <c r="E348" s="20"/>
      <c r="F348" s="20"/>
      <c r="G348" s="20"/>
    </row>
    <row r="349" spans="1:7" ht="13.2">
      <c r="A349" s="20"/>
      <c r="B349" s="20"/>
      <c r="C349" s="20"/>
      <c r="D349" s="20"/>
      <c r="E349" s="20"/>
      <c r="F349" s="20"/>
      <c r="G349" s="20"/>
    </row>
    <row r="350" spans="1:7" ht="13.2">
      <c r="A350" s="20"/>
      <c r="B350" s="20"/>
      <c r="C350" s="20"/>
      <c r="D350" s="20"/>
      <c r="E350" s="20"/>
      <c r="F350" s="20"/>
      <c r="G350" s="20"/>
    </row>
    <row r="351" spans="1:7" ht="13.2">
      <c r="A351" s="20"/>
      <c r="B351" s="20"/>
      <c r="C351" s="20"/>
      <c r="D351" s="20"/>
      <c r="E351" s="20"/>
      <c r="F351" s="20"/>
      <c r="G351" s="20"/>
    </row>
    <row r="352" spans="1:7" ht="13.2">
      <c r="A352" s="20"/>
      <c r="B352" s="20"/>
      <c r="C352" s="20"/>
      <c r="D352" s="20"/>
      <c r="E352" s="20"/>
      <c r="F352" s="20"/>
      <c r="G352" s="20"/>
    </row>
    <row r="353" spans="1:7" ht="13.2">
      <c r="A353" s="20"/>
      <c r="B353" s="20"/>
      <c r="C353" s="20"/>
      <c r="D353" s="20"/>
      <c r="E353" s="20"/>
      <c r="F353" s="20"/>
      <c r="G353" s="20"/>
    </row>
    <row r="354" spans="1:7" ht="13.2">
      <c r="A354" s="20"/>
      <c r="B354" s="20"/>
      <c r="C354" s="20"/>
      <c r="D354" s="20"/>
      <c r="E354" s="20"/>
      <c r="F354" s="20"/>
      <c r="G354" s="20"/>
    </row>
    <row r="355" spans="1:7" ht="13.2">
      <c r="A355" s="20"/>
      <c r="B355" s="20"/>
      <c r="C355" s="20"/>
      <c r="D355" s="20"/>
      <c r="E355" s="20"/>
      <c r="F355" s="20"/>
      <c r="G355" s="20"/>
    </row>
    <row r="356" spans="1:7" ht="13.2">
      <c r="A356" s="20"/>
      <c r="B356" s="20"/>
      <c r="C356" s="20"/>
      <c r="D356" s="20"/>
      <c r="E356" s="20"/>
      <c r="F356" s="20"/>
      <c r="G356" s="20"/>
    </row>
    <row r="357" spans="1:7" ht="13.2">
      <c r="A357" s="20"/>
      <c r="B357" s="20"/>
      <c r="C357" s="20"/>
      <c r="D357" s="20"/>
      <c r="E357" s="20"/>
      <c r="F357" s="20"/>
      <c r="G357" s="20"/>
    </row>
    <row r="358" spans="1:7" ht="13.2">
      <c r="A358" s="20"/>
      <c r="B358" s="20"/>
      <c r="C358" s="20"/>
      <c r="D358" s="20"/>
      <c r="E358" s="20"/>
      <c r="F358" s="20"/>
      <c r="G358" s="20"/>
    </row>
    <row r="359" spans="1:7" ht="13.2">
      <c r="A359" s="20"/>
      <c r="B359" s="20"/>
      <c r="C359" s="20"/>
      <c r="D359" s="20"/>
      <c r="E359" s="20"/>
      <c r="F359" s="20"/>
      <c r="G359" s="20"/>
    </row>
    <row r="360" spans="1:7" ht="13.2">
      <c r="A360" s="20"/>
      <c r="B360" s="20"/>
      <c r="C360" s="20"/>
      <c r="D360" s="20"/>
      <c r="E360" s="20"/>
      <c r="F360" s="20"/>
      <c r="G360" s="20"/>
    </row>
    <row r="361" spans="1:7" ht="13.2">
      <c r="A361" s="20"/>
      <c r="B361" s="20"/>
      <c r="C361" s="20"/>
      <c r="D361" s="20"/>
      <c r="E361" s="20"/>
      <c r="F361" s="20"/>
      <c r="G361" s="20"/>
    </row>
    <row r="362" spans="1:7" ht="13.2">
      <c r="A362" s="20"/>
      <c r="B362" s="20"/>
      <c r="C362" s="20"/>
      <c r="D362" s="20"/>
      <c r="E362" s="20"/>
      <c r="F362" s="20"/>
      <c r="G362" s="20"/>
    </row>
    <row r="363" spans="1:7" ht="13.2">
      <c r="A363" s="20"/>
      <c r="B363" s="20"/>
      <c r="C363" s="20"/>
      <c r="D363" s="20"/>
      <c r="E363" s="20"/>
      <c r="F363" s="20"/>
      <c r="G363" s="20"/>
    </row>
    <row r="364" spans="1:7" ht="13.2">
      <c r="A364" s="20"/>
      <c r="B364" s="20"/>
      <c r="C364" s="20"/>
      <c r="D364" s="20"/>
      <c r="E364" s="20"/>
      <c r="F364" s="20"/>
      <c r="G364" s="20"/>
    </row>
    <row r="365" spans="1:7" ht="13.2">
      <c r="A365" s="20"/>
      <c r="B365" s="20"/>
      <c r="C365" s="20"/>
      <c r="D365" s="20"/>
      <c r="E365" s="20"/>
      <c r="F365" s="20"/>
      <c r="G365" s="20"/>
    </row>
    <row r="366" spans="1:7" ht="13.2">
      <c r="A366" s="20"/>
      <c r="B366" s="20"/>
      <c r="C366" s="20"/>
      <c r="D366" s="20"/>
      <c r="E366" s="20"/>
      <c r="F366" s="20"/>
      <c r="G366" s="20"/>
    </row>
    <row r="367" spans="1:7" ht="13.2">
      <c r="A367" s="20"/>
      <c r="B367" s="20"/>
      <c r="C367" s="20"/>
      <c r="D367" s="20"/>
      <c r="E367" s="20"/>
      <c r="F367" s="20"/>
      <c r="G367" s="20"/>
    </row>
    <row r="368" spans="1:7" ht="13.2">
      <c r="A368" s="20"/>
      <c r="B368" s="20"/>
      <c r="C368" s="20"/>
      <c r="D368" s="20"/>
      <c r="E368" s="20"/>
      <c r="F368" s="20"/>
      <c r="G368" s="20"/>
    </row>
    <row r="369" spans="1:7" ht="13.2">
      <c r="A369" s="20"/>
      <c r="B369" s="20"/>
      <c r="C369" s="20"/>
      <c r="D369" s="20"/>
      <c r="E369" s="20"/>
      <c r="F369" s="20"/>
      <c r="G369" s="20"/>
    </row>
    <row r="370" spans="1:7" ht="13.2">
      <c r="A370" s="20"/>
      <c r="B370" s="20"/>
      <c r="C370" s="20"/>
      <c r="D370" s="20"/>
      <c r="E370" s="20"/>
      <c r="F370" s="20"/>
      <c r="G370" s="20"/>
    </row>
    <row r="371" spans="1:7" ht="13.2">
      <c r="A371" s="20"/>
      <c r="B371" s="20"/>
      <c r="C371" s="20"/>
      <c r="D371" s="20"/>
      <c r="E371" s="20"/>
      <c r="F371" s="20"/>
      <c r="G371" s="20"/>
    </row>
    <row r="372" spans="1:7" ht="13.2">
      <c r="A372" s="20"/>
      <c r="B372" s="20"/>
      <c r="C372" s="20"/>
      <c r="D372" s="20"/>
      <c r="E372" s="20"/>
      <c r="F372" s="20"/>
      <c r="G372" s="20"/>
    </row>
    <row r="373" spans="1:7" ht="13.2">
      <c r="A373" s="20"/>
      <c r="B373" s="20"/>
      <c r="C373" s="20"/>
      <c r="D373" s="20"/>
      <c r="E373" s="20"/>
      <c r="F373" s="20"/>
      <c r="G373" s="20"/>
    </row>
    <row r="374" spans="1:7" ht="13.2">
      <c r="A374" s="20"/>
      <c r="B374" s="20"/>
      <c r="C374" s="20"/>
      <c r="D374" s="20"/>
      <c r="E374" s="20"/>
      <c r="F374" s="20"/>
      <c r="G374" s="20"/>
    </row>
    <row r="375" spans="1:7" ht="13.2">
      <c r="A375" s="20"/>
      <c r="B375" s="20"/>
      <c r="C375" s="20"/>
      <c r="D375" s="20"/>
      <c r="E375" s="20"/>
      <c r="F375" s="20"/>
      <c r="G375" s="20"/>
    </row>
    <row r="376" spans="1:7" ht="13.2">
      <c r="A376" s="20"/>
      <c r="B376" s="20"/>
      <c r="C376" s="20"/>
      <c r="D376" s="20"/>
      <c r="E376" s="20"/>
      <c r="F376" s="20"/>
      <c r="G376" s="20"/>
    </row>
    <row r="377" spans="1:7" ht="13.2">
      <c r="A377" s="20"/>
      <c r="B377" s="20"/>
      <c r="C377" s="20"/>
      <c r="D377" s="20"/>
      <c r="E377" s="20"/>
      <c r="F377" s="20"/>
      <c r="G377" s="20"/>
    </row>
    <row r="378" spans="1:7" ht="13.2">
      <c r="A378" s="20"/>
      <c r="B378" s="20"/>
      <c r="C378" s="20"/>
      <c r="D378" s="20"/>
      <c r="E378" s="20"/>
      <c r="F378" s="20"/>
      <c r="G378" s="20"/>
    </row>
    <row r="379" spans="1:7" ht="13.2">
      <c r="A379" s="20"/>
      <c r="B379" s="20"/>
      <c r="C379" s="20"/>
      <c r="D379" s="20"/>
      <c r="E379" s="20"/>
      <c r="F379" s="20"/>
      <c r="G379" s="20"/>
    </row>
    <row r="380" spans="1:7" ht="13.2">
      <c r="A380" s="20"/>
      <c r="B380" s="20"/>
      <c r="C380" s="20"/>
      <c r="D380" s="20"/>
      <c r="E380" s="20"/>
      <c r="F380" s="20"/>
      <c r="G380" s="20"/>
    </row>
    <row r="381" spans="1:7" ht="13.2">
      <c r="A381" s="20"/>
      <c r="B381" s="20"/>
      <c r="C381" s="20"/>
      <c r="D381" s="20"/>
      <c r="E381" s="20"/>
      <c r="F381" s="20"/>
      <c r="G381" s="20"/>
    </row>
    <row r="382" spans="1:7" ht="13.2">
      <c r="A382" s="20"/>
      <c r="B382" s="20"/>
      <c r="C382" s="20"/>
      <c r="D382" s="20"/>
      <c r="E382" s="20"/>
      <c r="F382" s="20"/>
      <c r="G382" s="20"/>
    </row>
    <row r="383" spans="1:7" ht="13.2">
      <c r="A383" s="20"/>
      <c r="B383" s="20"/>
      <c r="C383" s="20"/>
      <c r="D383" s="20"/>
      <c r="E383" s="20"/>
      <c r="F383" s="20"/>
      <c r="G383" s="20"/>
    </row>
    <row r="384" spans="1:7" ht="13.2">
      <c r="A384" s="20"/>
      <c r="B384" s="20"/>
      <c r="C384" s="20"/>
      <c r="D384" s="20"/>
      <c r="E384" s="20"/>
      <c r="F384" s="20"/>
      <c r="G384" s="20"/>
    </row>
    <row r="385" spans="1:7" ht="13.2">
      <c r="A385" s="20"/>
      <c r="B385" s="20"/>
      <c r="C385" s="20"/>
      <c r="D385" s="20"/>
      <c r="E385" s="20"/>
      <c r="F385" s="20"/>
      <c r="G385" s="20"/>
    </row>
    <row r="386" spans="1:7" ht="13.2">
      <c r="A386" s="20"/>
      <c r="B386" s="20"/>
      <c r="C386" s="20"/>
      <c r="D386" s="20"/>
      <c r="E386" s="20"/>
      <c r="F386" s="20"/>
      <c r="G386" s="20"/>
    </row>
    <row r="387" spans="1:7" ht="13.2">
      <c r="A387" s="20"/>
      <c r="B387" s="20"/>
      <c r="C387" s="20"/>
      <c r="D387" s="20"/>
      <c r="E387" s="20"/>
      <c r="F387" s="20"/>
      <c r="G387" s="20"/>
    </row>
    <row r="388" spans="1:7" ht="13.2">
      <c r="A388" s="20"/>
      <c r="B388" s="20"/>
      <c r="C388" s="20"/>
      <c r="D388" s="20"/>
      <c r="E388" s="20"/>
      <c r="F388" s="20"/>
      <c r="G388" s="20"/>
    </row>
    <row r="389" spans="1:7" ht="13.2">
      <c r="A389" s="20"/>
      <c r="B389" s="20"/>
      <c r="C389" s="20"/>
      <c r="D389" s="20"/>
      <c r="E389" s="20"/>
      <c r="F389" s="20"/>
      <c r="G389" s="20"/>
    </row>
    <row r="390" spans="1:7" ht="13.2">
      <c r="A390" s="20"/>
      <c r="B390" s="20"/>
      <c r="C390" s="20"/>
      <c r="D390" s="20"/>
      <c r="E390" s="20"/>
      <c r="F390" s="20"/>
      <c r="G390" s="20"/>
    </row>
    <row r="391" spans="1:7" ht="13.2">
      <c r="A391" s="20"/>
      <c r="B391" s="20"/>
      <c r="C391" s="20"/>
      <c r="D391" s="20"/>
      <c r="E391" s="20"/>
      <c r="F391" s="20"/>
      <c r="G391" s="20"/>
    </row>
    <row r="392" spans="1:7" ht="13.2">
      <c r="A392" s="20"/>
      <c r="B392" s="20"/>
      <c r="C392" s="20"/>
      <c r="D392" s="20"/>
      <c r="E392" s="20"/>
      <c r="F392" s="20"/>
      <c r="G392" s="20"/>
    </row>
    <row r="393" spans="1:7" ht="13.2">
      <c r="A393" s="20"/>
      <c r="B393" s="20"/>
      <c r="C393" s="20"/>
      <c r="D393" s="20"/>
      <c r="E393" s="20"/>
      <c r="F393" s="20"/>
      <c r="G393" s="20"/>
    </row>
    <row r="394" spans="1:7" ht="13.2">
      <c r="A394" s="20"/>
      <c r="B394" s="20"/>
      <c r="C394" s="20"/>
      <c r="D394" s="20"/>
      <c r="E394" s="20"/>
      <c r="F394" s="20"/>
      <c r="G394" s="20"/>
    </row>
    <row r="395" spans="1:7" ht="13.2">
      <c r="A395" s="20"/>
      <c r="B395" s="20"/>
      <c r="C395" s="20"/>
      <c r="D395" s="20"/>
      <c r="E395" s="20"/>
      <c r="F395" s="20"/>
      <c r="G395" s="20"/>
    </row>
    <row r="396" spans="1:7" ht="13.2">
      <c r="A396" s="20"/>
      <c r="B396" s="20"/>
      <c r="C396" s="20"/>
      <c r="D396" s="20"/>
      <c r="E396" s="20"/>
      <c r="F396" s="20"/>
      <c r="G396" s="20"/>
    </row>
    <row r="397" spans="1:7" ht="13.2">
      <c r="A397" s="20"/>
      <c r="B397" s="20"/>
      <c r="C397" s="20"/>
      <c r="D397" s="20"/>
      <c r="E397" s="20"/>
      <c r="F397" s="20"/>
      <c r="G397" s="20"/>
    </row>
    <row r="398" spans="1:7" ht="13.2">
      <c r="A398" s="20"/>
      <c r="B398" s="20"/>
      <c r="C398" s="20"/>
      <c r="D398" s="20"/>
      <c r="E398" s="20"/>
      <c r="F398" s="20"/>
      <c r="G398" s="20"/>
    </row>
    <row r="399" spans="1:7" ht="13.2">
      <c r="A399" s="20"/>
      <c r="B399" s="20"/>
      <c r="C399" s="20"/>
      <c r="D399" s="20"/>
      <c r="E399" s="20"/>
      <c r="F399" s="20"/>
      <c r="G399" s="20"/>
    </row>
    <row r="400" spans="1:7" ht="13.2">
      <c r="A400" s="20"/>
      <c r="B400" s="20"/>
      <c r="C400" s="20"/>
      <c r="D400" s="20"/>
      <c r="E400" s="20"/>
      <c r="F400" s="20"/>
      <c r="G400" s="20"/>
    </row>
    <row r="401" spans="1:7" ht="13.2">
      <c r="A401" s="20"/>
      <c r="B401" s="20"/>
      <c r="C401" s="20"/>
      <c r="D401" s="20"/>
      <c r="E401" s="20"/>
      <c r="F401" s="20"/>
      <c r="G401" s="20"/>
    </row>
    <row r="402" spans="1:7" ht="13.2">
      <c r="A402" s="20"/>
      <c r="B402" s="20"/>
      <c r="C402" s="20"/>
      <c r="D402" s="20"/>
      <c r="E402" s="20"/>
      <c r="F402" s="20"/>
      <c r="G402" s="20"/>
    </row>
    <row r="403" spans="1:7" ht="13.2">
      <c r="A403" s="20"/>
      <c r="B403" s="20"/>
      <c r="C403" s="20"/>
      <c r="D403" s="20"/>
      <c r="E403" s="20"/>
      <c r="F403" s="20"/>
      <c r="G403" s="20"/>
    </row>
    <row r="404" spans="1:7" ht="13.2">
      <c r="A404" s="20"/>
      <c r="B404" s="20"/>
      <c r="C404" s="20"/>
      <c r="D404" s="20"/>
      <c r="E404" s="20"/>
      <c r="F404" s="20"/>
      <c r="G404" s="20"/>
    </row>
    <row r="405" spans="1:7" ht="13.2">
      <c r="A405" s="20"/>
      <c r="B405" s="20"/>
      <c r="C405" s="20"/>
      <c r="D405" s="20"/>
      <c r="E405" s="20"/>
      <c r="F405" s="20"/>
      <c r="G405" s="20"/>
    </row>
    <row r="406" spans="1:7" ht="13.2">
      <c r="A406" s="20"/>
      <c r="B406" s="20"/>
      <c r="C406" s="20"/>
      <c r="D406" s="20"/>
      <c r="E406" s="20"/>
      <c r="F406" s="20"/>
      <c r="G406" s="20"/>
    </row>
    <row r="407" spans="1:7" ht="13.2">
      <c r="A407" s="20"/>
      <c r="B407" s="20"/>
      <c r="C407" s="20"/>
      <c r="D407" s="20"/>
      <c r="E407" s="20"/>
      <c r="F407" s="20"/>
      <c r="G407" s="20"/>
    </row>
    <row r="408" spans="1:7" ht="13.2">
      <c r="A408" s="20"/>
      <c r="B408" s="20"/>
      <c r="C408" s="20"/>
      <c r="D408" s="20"/>
      <c r="E408" s="20"/>
      <c r="F408" s="20"/>
      <c r="G408" s="20"/>
    </row>
    <row r="409" spans="1:7" ht="13.2">
      <c r="A409" s="20"/>
      <c r="B409" s="20"/>
      <c r="C409" s="20"/>
      <c r="D409" s="20"/>
      <c r="E409" s="20"/>
      <c r="F409" s="20"/>
      <c r="G409" s="20"/>
    </row>
    <row r="410" spans="1:7" ht="13.2">
      <c r="A410" s="20"/>
      <c r="B410" s="20"/>
      <c r="C410" s="20"/>
      <c r="D410" s="20"/>
      <c r="E410" s="20"/>
      <c r="F410" s="20"/>
      <c r="G410" s="20"/>
    </row>
    <row r="411" spans="1:7" ht="13.2">
      <c r="A411" s="20"/>
      <c r="B411" s="20"/>
      <c r="C411" s="20"/>
      <c r="D411" s="20"/>
      <c r="E411" s="20"/>
      <c r="F411" s="20"/>
      <c r="G411" s="20"/>
    </row>
    <row r="412" spans="1:7" ht="13.2">
      <c r="A412" s="20"/>
      <c r="B412" s="20"/>
      <c r="C412" s="20"/>
      <c r="D412" s="20"/>
      <c r="E412" s="20"/>
      <c r="F412" s="20"/>
      <c r="G412" s="20"/>
    </row>
    <row r="413" spans="1:7" ht="13.2">
      <c r="A413" s="20"/>
      <c r="B413" s="20"/>
      <c r="C413" s="20"/>
      <c r="D413" s="20"/>
      <c r="E413" s="20"/>
      <c r="F413" s="20"/>
      <c r="G413" s="20"/>
    </row>
    <row r="414" spans="1:7" ht="13.2">
      <c r="A414" s="20"/>
      <c r="B414" s="20"/>
      <c r="C414" s="20"/>
      <c r="D414" s="20"/>
      <c r="E414" s="20"/>
      <c r="F414" s="20"/>
      <c r="G414" s="20"/>
    </row>
    <row r="415" spans="1:7" ht="13.2">
      <c r="A415" s="20"/>
      <c r="B415" s="20"/>
      <c r="C415" s="20"/>
      <c r="D415" s="20"/>
      <c r="E415" s="20"/>
      <c r="F415" s="20"/>
      <c r="G415" s="20"/>
    </row>
    <row r="416" spans="1:7" ht="13.2">
      <c r="A416" s="20"/>
      <c r="B416" s="20"/>
      <c r="C416" s="20"/>
      <c r="D416" s="20"/>
      <c r="E416" s="20"/>
      <c r="F416" s="20"/>
      <c r="G416" s="20"/>
    </row>
    <row r="417" spans="1:7" ht="13.2">
      <c r="A417" s="20"/>
      <c r="B417" s="20"/>
      <c r="C417" s="20"/>
      <c r="D417" s="20"/>
      <c r="E417" s="20"/>
      <c r="F417" s="20"/>
      <c r="G417" s="20"/>
    </row>
    <row r="418" spans="1:7" ht="13.2">
      <c r="A418" s="20"/>
      <c r="B418" s="20"/>
      <c r="C418" s="20"/>
      <c r="D418" s="20"/>
      <c r="E418" s="20"/>
      <c r="F418" s="20"/>
      <c r="G418" s="20"/>
    </row>
    <row r="419" spans="1:7" ht="13.2">
      <c r="A419" s="20"/>
      <c r="B419" s="20"/>
      <c r="C419" s="20"/>
      <c r="D419" s="20"/>
      <c r="E419" s="20"/>
      <c r="F419" s="20"/>
      <c r="G419" s="20"/>
    </row>
    <row r="420" spans="1:7" ht="13.2">
      <c r="A420" s="20"/>
      <c r="B420" s="20"/>
      <c r="C420" s="20"/>
      <c r="D420" s="20"/>
      <c r="E420" s="20"/>
      <c r="F420" s="20"/>
      <c r="G420" s="20"/>
    </row>
    <row r="421" spans="1:7" ht="13.2">
      <c r="A421" s="20"/>
      <c r="B421" s="20"/>
      <c r="C421" s="20"/>
      <c r="D421" s="20"/>
      <c r="E421" s="20"/>
      <c r="F421" s="20"/>
      <c r="G421" s="20"/>
    </row>
    <row r="422" spans="1:7" ht="13.2">
      <c r="A422" s="20"/>
      <c r="B422" s="20"/>
      <c r="C422" s="20"/>
      <c r="D422" s="20"/>
      <c r="E422" s="20"/>
      <c r="F422" s="20"/>
      <c r="G422" s="20"/>
    </row>
    <row r="423" spans="1:7" ht="13.2">
      <c r="A423" s="20"/>
      <c r="B423" s="20"/>
      <c r="C423" s="20"/>
      <c r="D423" s="20"/>
      <c r="E423" s="20"/>
      <c r="F423" s="20"/>
      <c r="G423" s="20"/>
    </row>
    <row r="424" spans="1:7" ht="13.2">
      <c r="A424" s="20"/>
      <c r="B424" s="20"/>
      <c r="C424" s="20"/>
      <c r="D424" s="20"/>
      <c r="E424" s="20"/>
      <c r="F424" s="20"/>
      <c r="G424" s="20"/>
    </row>
    <row r="425" spans="1:7" ht="13.2">
      <c r="A425" s="20"/>
      <c r="B425" s="20"/>
      <c r="C425" s="20"/>
      <c r="D425" s="20"/>
      <c r="E425" s="20"/>
      <c r="F425" s="20"/>
      <c r="G425" s="20"/>
    </row>
    <row r="426" spans="1:7" ht="13.2">
      <c r="A426" s="20"/>
      <c r="B426" s="20"/>
      <c r="C426" s="20"/>
      <c r="D426" s="20"/>
      <c r="E426" s="20"/>
      <c r="F426" s="20"/>
      <c r="G426" s="20"/>
    </row>
    <row r="427" spans="1:7" ht="13.2">
      <c r="A427" s="20"/>
      <c r="B427" s="20"/>
      <c r="C427" s="20"/>
      <c r="D427" s="20"/>
      <c r="E427" s="20"/>
      <c r="F427" s="20"/>
      <c r="G427" s="20"/>
    </row>
    <row r="428" spans="1:7" ht="13.2">
      <c r="A428" s="20"/>
      <c r="B428" s="20"/>
      <c r="C428" s="20"/>
      <c r="D428" s="20"/>
      <c r="E428" s="20"/>
      <c r="F428" s="20"/>
      <c r="G428" s="20"/>
    </row>
    <row r="429" spans="1:7" ht="13.2">
      <c r="A429" s="20"/>
      <c r="B429" s="20"/>
      <c r="C429" s="20"/>
      <c r="D429" s="20"/>
      <c r="E429" s="20"/>
      <c r="F429" s="20"/>
      <c r="G429" s="20"/>
    </row>
    <row r="430" spans="1:7" ht="13.2">
      <c r="A430" s="20"/>
      <c r="B430" s="20"/>
      <c r="C430" s="20"/>
      <c r="D430" s="20"/>
      <c r="E430" s="20"/>
      <c r="F430" s="20"/>
      <c r="G430" s="20"/>
    </row>
    <row r="431" spans="1:7" ht="13.2">
      <c r="A431" s="20"/>
      <c r="B431" s="20"/>
      <c r="C431" s="20"/>
      <c r="D431" s="20"/>
      <c r="E431" s="20"/>
      <c r="F431" s="20"/>
      <c r="G431" s="20"/>
    </row>
    <row r="432" spans="1:7" ht="13.2">
      <c r="A432" s="20"/>
      <c r="B432" s="20"/>
      <c r="C432" s="20"/>
      <c r="D432" s="20"/>
      <c r="E432" s="20"/>
      <c r="F432" s="20"/>
      <c r="G432" s="20"/>
    </row>
    <row r="433" spans="1:7" ht="13.2">
      <c r="A433" s="20"/>
      <c r="B433" s="20"/>
      <c r="C433" s="20"/>
      <c r="D433" s="20"/>
      <c r="E433" s="20"/>
      <c r="F433" s="20"/>
      <c r="G433" s="20"/>
    </row>
    <row r="434" spans="1:7" ht="13.2">
      <c r="A434" s="20"/>
      <c r="B434" s="20"/>
      <c r="C434" s="20"/>
      <c r="D434" s="20"/>
      <c r="E434" s="20"/>
      <c r="F434" s="20"/>
      <c r="G434" s="20"/>
    </row>
    <row r="435" spans="1:7" ht="13.2">
      <c r="A435" s="20"/>
      <c r="B435" s="20"/>
      <c r="C435" s="20"/>
      <c r="D435" s="20"/>
      <c r="E435" s="20"/>
      <c r="F435" s="20"/>
      <c r="G435" s="20"/>
    </row>
    <row r="436" spans="1:7" ht="13.2">
      <c r="A436" s="20"/>
      <c r="B436" s="20"/>
      <c r="C436" s="20"/>
      <c r="D436" s="20"/>
      <c r="E436" s="20"/>
      <c r="F436" s="20"/>
      <c r="G436" s="20"/>
    </row>
    <row r="437" spans="1:7" ht="13.2">
      <c r="A437" s="20"/>
      <c r="B437" s="20"/>
      <c r="C437" s="20"/>
      <c r="D437" s="20"/>
      <c r="E437" s="20"/>
      <c r="F437" s="20"/>
      <c r="G437" s="20"/>
    </row>
    <row r="438" spans="1:7" ht="13.2">
      <c r="A438" s="20"/>
      <c r="B438" s="20"/>
      <c r="C438" s="20"/>
      <c r="D438" s="20"/>
      <c r="E438" s="20"/>
      <c r="F438" s="20"/>
      <c r="G438" s="20"/>
    </row>
    <row r="439" spans="1:7" ht="13.2">
      <c r="A439" s="20"/>
      <c r="B439" s="20"/>
      <c r="C439" s="20"/>
      <c r="D439" s="20"/>
      <c r="E439" s="20"/>
      <c r="F439" s="20"/>
      <c r="G439" s="20"/>
    </row>
    <row r="440" spans="1:7" ht="13.2">
      <c r="A440" s="20"/>
      <c r="B440" s="20"/>
      <c r="C440" s="20"/>
      <c r="D440" s="20"/>
      <c r="E440" s="20"/>
      <c r="F440" s="20"/>
      <c r="G440" s="20"/>
    </row>
    <row r="441" spans="1:7" ht="13.2">
      <c r="A441" s="20"/>
      <c r="B441" s="20"/>
      <c r="C441" s="20"/>
      <c r="D441" s="20"/>
      <c r="E441" s="20"/>
      <c r="F441" s="20"/>
      <c r="G441" s="20"/>
    </row>
    <row r="442" spans="1:7" ht="13.2">
      <c r="A442" s="20"/>
      <c r="B442" s="20"/>
      <c r="C442" s="20"/>
      <c r="D442" s="20"/>
      <c r="E442" s="20"/>
      <c r="F442" s="20"/>
      <c r="G442" s="20"/>
    </row>
    <row r="443" spans="1:7" ht="13.2">
      <c r="A443" s="20"/>
      <c r="B443" s="20"/>
      <c r="C443" s="20"/>
      <c r="D443" s="20"/>
      <c r="E443" s="20"/>
      <c r="F443" s="20"/>
      <c r="G443" s="20"/>
    </row>
    <row r="444" spans="1:7" ht="13.2">
      <c r="A444" s="20"/>
      <c r="B444" s="20"/>
      <c r="C444" s="20"/>
      <c r="D444" s="20"/>
      <c r="E444" s="20"/>
      <c r="F444" s="20"/>
      <c r="G444" s="20"/>
    </row>
    <row r="445" spans="1:7" ht="13.2">
      <c r="A445" s="20"/>
      <c r="B445" s="20"/>
      <c r="C445" s="20"/>
      <c r="D445" s="20"/>
      <c r="E445" s="20"/>
      <c r="F445" s="20"/>
      <c r="G445" s="20"/>
    </row>
    <row r="446" spans="1:7" ht="13.2">
      <c r="A446" s="20"/>
      <c r="B446" s="20"/>
      <c r="C446" s="20"/>
      <c r="D446" s="20"/>
      <c r="E446" s="20"/>
      <c r="F446" s="20"/>
      <c r="G446" s="20"/>
    </row>
    <row r="447" spans="1:7" ht="13.2">
      <c r="A447" s="20"/>
      <c r="B447" s="20"/>
      <c r="C447" s="20"/>
      <c r="D447" s="20"/>
      <c r="E447" s="20"/>
      <c r="F447" s="20"/>
      <c r="G447" s="20"/>
    </row>
    <row r="448" spans="1:7" ht="13.2">
      <c r="A448" s="20"/>
      <c r="B448" s="20"/>
      <c r="C448" s="20"/>
      <c r="D448" s="20"/>
      <c r="E448" s="20"/>
      <c r="F448" s="20"/>
      <c r="G448" s="20"/>
    </row>
    <row r="449" spans="1:7" ht="13.2">
      <c r="A449" s="20"/>
      <c r="B449" s="20"/>
      <c r="C449" s="20"/>
      <c r="D449" s="20"/>
      <c r="E449" s="20"/>
      <c r="F449" s="20"/>
      <c r="G449" s="20"/>
    </row>
    <row r="450" spans="1:7" ht="13.2">
      <c r="A450" s="20"/>
      <c r="B450" s="20"/>
      <c r="C450" s="20"/>
      <c r="D450" s="20"/>
      <c r="E450" s="20"/>
      <c r="F450" s="20"/>
      <c r="G450" s="20"/>
    </row>
    <row r="451" spans="1:7" ht="13.2">
      <c r="A451" s="20"/>
      <c r="B451" s="20"/>
      <c r="C451" s="20"/>
      <c r="D451" s="20"/>
      <c r="E451" s="20"/>
      <c r="F451" s="20"/>
      <c r="G451" s="20"/>
    </row>
    <row r="452" spans="1:7" ht="13.2">
      <c r="A452" s="20"/>
      <c r="B452" s="20"/>
      <c r="C452" s="20"/>
      <c r="D452" s="20"/>
      <c r="E452" s="20"/>
      <c r="F452" s="20"/>
      <c r="G452" s="20"/>
    </row>
    <row r="453" spans="1:7" ht="13.2">
      <c r="A453" s="20"/>
      <c r="B453" s="20"/>
      <c r="C453" s="20"/>
      <c r="D453" s="20"/>
      <c r="E453" s="20"/>
      <c r="F453" s="20"/>
      <c r="G453" s="20"/>
    </row>
    <row r="454" spans="1:7" ht="13.2">
      <c r="A454" s="20"/>
      <c r="B454" s="20"/>
      <c r="C454" s="20"/>
      <c r="D454" s="20"/>
      <c r="E454" s="20"/>
      <c r="F454" s="20"/>
      <c r="G454" s="20"/>
    </row>
    <row r="455" spans="1:7" ht="13.2">
      <c r="A455" s="20"/>
      <c r="B455" s="20"/>
      <c r="C455" s="20"/>
      <c r="D455" s="20"/>
      <c r="E455" s="20"/>
      <c r="F455" s="20"/>
      <c r="G455" s="20"/>
    </row>
    <row r="456" spans="1:7" ht="13.2">
      <c r="A456" s="20"/>
      <c r="B456" s="20"/>
      <c r="C456" s="20"/>
      <c r="D456" s="20"/>
      <c r="E456" s="20"/>
      <c r="F456" s="20"/>
      <c r="G456" s="20"/>
    </row>
    <row r="457" spans="1:7" ht="13.2">
      <c r="A457" s="20"/>
      <c r="B457" s="20"/>
      <c r="C457" s="20"/>
      <c r="D457" s="20"/>
      <c r="E457" s="20"/>
      <c r="F457" s="20"/>
      <c r="G457" s="20"/>
    </row>
    <row r="458" spans="1:7" ht="13.2">
      <c r="A458" s="20"/>
      <c r="B458" s="20"/>
      <c r="C458" s="20"/>
      <c r="D458" s="20"/>
      <c r="E458" s="20"/>
      <c r="F458" s="20"/>
      <c r="G458" s="20"/>
    </row>
    <row r="459" spans="1:7" ht="13.2">
      <c r="A459" s="20"/>
      <c r="B459" s="20"/>
      <c r="C459" s="20"/>
      <c r="D459" s="20"/>
      <c r="E459" s="20"/>
      <c r="F459" s="20"/>
      <c r="G459" s="20"/>
    </row>
    <row r="460" spans="1:7" ht="13.2">
      <c r="A460" s="20"/>
      <c r="B460" s="20"/>
      <c r="C460" s="20"/>
      <c r="D460" s="20"/>
      <c r="E460" s="20"/>
      <c r="F460" s="20"/>
      <c r="G460" s="20"/>
    </row>
    <row r="461" spans="1:7" ht="13.2">
      <c r="A461" s="20"/>
      <c r="B461" s="20"/>
      <c r="C461" s="20"/>
      <c r="D461" s="20"/>
      <c r="E461" s="20"/>
      <c r="F461" s="20"/>
      <c r="G461" s="20"/>
    </row>
    <row r="462" spans="1:7" ht="13.2">
      <c r="A462" s="20"/>
      <c r="B462" s="20"/>
      <c r="C462" s="20"/>
      <c r="D462" s="20"/>
      <c r="E462" s="20"/>
      <c r="F462" s="20"/>
      <c r="G462" s="20"/>
    </row>
    <row r="463" spans="1:7" ht="13.2">
      <c r="A463" s="20"/>
      <c r="B463" s="20"/>
      <c r="C463" s="20"/>
      <c r="D463" s="20"/>
      <c r="E463" s="20"/>
      <c r="F463" s="20"/>
      <c r="G463" s="20"/>
    </row>
    <row r="464" spans="1:7" ht="13.2">
      <c r="A464" s="20"/>
      <c r="B464" s="20"/>
      <c r="C464" s="20"/>
      <c r="D464" s="20"/>
      <c r="E464" s="20"/>
      <c r="F464" s="20"/>
      <c r="G464" s="20"/>
    </row>
    <row r="465" spans="1:7" ht="13.2">
      <c r="A465" s="20"/>
      <c r="B465" s="20"/>
      <c r="C465" s="20"/>
      <c r="D465" s="20"/>
      <c r="E465" s="20"/>
      <c r="F465" s="20"/>
      <c r="G465" s="20"/>
    </row>
    <row r="466" spans="1:7" ht="13.2">
      <c r="A466" s="20"/>
      <c r="B466" s="20"/>
      <c r="C466" s="20"/>
      <c r="D466" s="20"/>
      <c r="E466" s="20"/>
      <c r="F466" s="20"/>
      <c r="G466" s="20"/>
    </row>
    <row r="467" spans="1:7" ht="13.2">
      <c r="A467" s="20"/>
      <c r="B467" s="20"/>
      <c r="C467" s="20"/>
      <c r="D467" s="20"/>
      <c r="E467" s="20"/>
      <c r="F467" s="20"/>
      <c r="G467" s="20"/>
    </row>
    <row r="468" spans="1:7" ht="13.2">
      <c r="A468" s="20"/>
      <c r="B468" s="20"/>
      <c r="C468" s="20"/>
      <c r="D468" s="20"/>
      <c r="E468" s="20"/>
      <c r="F468" s="20"/>
      <c r="G468" s="20"/>
    </row>
    <row r="469" spans="1:7" ht="13.2">
      <c r="A469" s="20"/>
      <c r="B469" s="20"/>
      <c r="C469" s="20"/>
      <c r="D469" s="20"/>
      <c r="E469" s="20"/>
      <c r="F469" s="20"/>
      <c r="G469" s="20"/>
    </row>
    <row r="470" spans="1:7" ht="13.2">
      <c r="A470" s="20"/>
      <c r="B470" s="20"/>
      <c r="C470" s="20"/>
      <c r="D470" s="20"/>
      <c r="E470" s="20"/>
      <c r="F470" s="20"/>
      <c r="G470" s="20"/>
    </row>
    <row r="471" spans="1:7" ht="13.2">
      <c r="A471" s="20"/>
      <c r="B471" s="20"/>
      <c r="C471" s="20"/>
      <c r="D471" s="20"/>
      <c r="E471" s="20"/>
      <c r="F471" s="20"/>
      <c r="G471" s="20"/>
    </row>
    <row r="472" spans="1:7" ht="13.2">
      <c r="A472" s="20"/>
      <c r="B472" s="20"/>
      <c r="C472" s="20"/>
      <c r="D472" s="20"/>
      <c r="E472" s="20"/>
      <c r="F472" s="20"/>
      <c r="G472" s="20"/>
    </row>
    <row r="473" spans="1:7" ht="13.2">
      <c r="A473" s="20"/>
      <c r="B473" s="20"/>
      <c r="C473" s="20"/>
      <c r="D473" s="20"/>
      <c r="E473" s="20"/>
      <c r="F473" s="20"/>
      <c r="G473" s="20"/>
    </row>
    <row r="474" spans="1:7" ht="13.2">
      <c r="A474" s="20"/>
      <c r="B474" s="20"/>
      <c r="C474" s="20"/>
      <c r="D474" s="20"/>
      <c r="E474" s="20"/>
      <c r="F474" s="20"/>
      <c r="G474" s="20"/>
    </row>
    <row r="475" spans="1:7" ht="13.2">
      <c r="A475" s="20"/>
      <c r="B475" s="20"/>
      <c r="C475" s="20"/>
      <c r="D475" s="20"/>
      <c r="E475" s="20"/>
      <c r="F475" s="20"/>
      <c r="G475" s="20"/>
    </row>
    <row r="476" spans="1:7" ht="13.2">
      <c r="A476" s="20"/>
      <c r="B476" s="20"/>
      <c r="C476" s="20"/>
      <c r="D476" s="20"/>
      <c r="E476" s="20"/>
      <c r="F476" s="20"/>
      <c r="G476" s="20"/>
    </row>
    <row r="477" spans="1:7" ht="13.2">
      <c r="A477" s="20"/>
      <c r="B477" s="20"/>
      <c r="C477" s="20"/>
      <c r="D477" s="20"/>
      <c r="E477" s="20"/>
      <c r="F477" s="20"/>
      <c r="G477" s="20"/>
    </row>
    <row r="478" spans="1:7" ht="13.2">
      <c r="A478" s="20"/>
      <c r="B478" s="20"/>
      <c r="C478" s="20"/>
      <c r="D478" s="20"/>
      <c r="E478" s="20"/>
      <c r="F478" s="20"/>
      <c r="G478" s="20"/>
    </row>
    <row r="479" spans="1:7" ht="13.2">
      <c r="A479" s="20"/>
      <c r="B479" s="20"/>
      <c r="C479" s="20"/>
      <c r="D479" s="20"/>
      <c r="E479" s="20"/>
      <c r="F479" s="20"/>
      <c r="G479" s="20"/>
    </row>
    <row r="480" spans="1:7" ht="13.2">
      <c r="A480" s="20"/>
      <c r="B480" s="20"/>
      <c r="C480" s="20"/>
      <c r="D480" s="20"/>
      <c r="E480" s="20"/>
      <c r="F480" s="20"/>
      <c r="G480" s="20"/>
    </row>
    <row r="481" spans="1:7" ht="13.2">
      <c r="A481" s="20"/>
      <c r="B481" s="20"/>
      <c r="C481" s="20"/>
      <c r="D481" s="20"/>
      <c r="E481" s="20"/>
      <c r="F481" s="20"/>
      <c r="G481" s="20"/>
    </row>
    <row r="482" spans="1:7" ht="13.2">
      <c r="A482" s="20"/>
      <c r="B482" s="20"/>
      <c r="C482" s="20"/>
      <c r="D482" s="20"/>
      <c r="E482" s="20"/>
      <c r="F482" s="20"/>
      <c r="G482" s="20"/>
    </row>
    <row r="483" spans="1:7" ht="13.2">
      <c r="A483" s="20"/>
      <c r="B483" s="20"/>
      <c r="C483" s="20"/>
      <c r="D483" s="20"/>
      <c r="E483" s="20"/>
      <c r="F483" s="20"/>
      <c r="G483" s="20"/>
    </row>
    <row r="484" spans="1:7" ht="13.2">
      <c r="A484" s="20"/>
      <c r="B484" s="20"/>
      <c r="C484" s="20"/>
      <c r="D484" s="20"/>
      <c r="E484" s="20"/>
      <c r="F484" s="20"/>
      <c r="G484" s="20"/>
    </row>
    <row r="485" spans="1:7" ht="13.2">
      <c r="A485" s="20"/>
      <c r="B485" s="20"/>
      <c r="C485" s="20"/>
      <c r="D485" s="20"/>
      <c r="E485" s="20"/>
      <c r="F485" s="20"/>
      <c r="G485" s="20"/>
    </row>
    <row r="486" spans="1:7" ht="13.2">
      <c r="A486" s="20"/>
      <c r="B486" s="20"/>
      <c r="C486" s="20"/>
      <c r="D486" s="20"/>
      <c r="E486" s="20"/>
      <c r="F486" s="20"/>
      <c r="G486" s="20"/>
    </row>
    <row r="487" spans="1:7" ht="13.2">
      <c r="A487" s="20"/>
      <c r="B487" s="20"/>
      <c r="C487" s="20"/>
      <c r="D487" s="20"/>
      <c r="E487" s="20"/>
      <c r="F487" s="20"/>
      <c r="G487" s="20"/>
    </row>
    <row r="488" spans="1:7" ht="13.2">
      <c r="A488" s="20"/>
      <c r="B488" s="20"/>
      <c r="C488" s="20"/>
      <c r="D488" s="20"/>
      <c r="E488" s="20"/>
      <c r="F488" s="20"/>
      <c r="G488" s="20"/>
    </row>
    <row r="489" spans="1:7" ht="13.2">
      <c r="A489" s="20"/>
      <c r="B489" s="20"/>
      <c r="C489" s="20"/>
      <c r="D489" s="20"/>
      <c r="E489" s="20"/>
      <c r="F489" s="20"/>
      <c r="G489" s="20"/>
    </row>
    <row r="490" spans="1:7" ht="13.2">
      <c r="A490" s="20"/>
      <c r="B490" s="20"/>
      <c r="C490" s="20"/>
      <c r="D490" s="20"/>
      <c r="E490" s="20"/>
      <c r="F490" s="20"/>
      <c r="G490" s="20"/>
    </row>
    <row r="491" spans="1:7" ht="13.2">
      <c r="A491" s="20"/>
      <c r="B491" s="20"/>
      <c r="C491" s="20"/>
      <c r="D491" s="20"/>
      <c r="E491" s="20"/>
      <c r="F491" s="20"/>
      <c r="G491" s="20"/>
    </row>
    <row r="492" spans="1:7" ht="13.2">
      <c r="A492" s="20"/>
      <c r="B492" s="20"/>
      <c r="C492" s="20"/>
      <c r="D492" s="20"/>
      <c r="E492" s="20"/>
      <c r="F492" s="20"/>
      <c r="G492" s="20"/>
    </row>
    <row r="493" spans="1:7" ht="13.2">
      <c r="A493" s="20"/>
      <c r="B493" s="20"/>
      <c r="C493" s="20"/>
      <c r="D493" s="20"/>
      <c r="E493" s="20"/>
      <c r="F493" s="20"/>
      <c r="G493" s="20"/>
    </row>
    <row r="494" spans="1:7" ht="13.2">
      <c r="A494" s="20"/>
      <c r="B494" s="20"/>
      <c r="C494" s="20"/>
      <c r="D494" s="20"/>
      <c r="E494" s="20"/>
      <c r="F494" s="20"/>
      <c r="G494" s="20"/>
    </row>
    <row r="495" spans="1:7" ht="13.2">
      <c r="A495" s="20"/>
      <c r="B495" s="20"/>
      <c r="C495" s="20"/>
      <c r="D495" s="20"/>
      <c r="E495" s="20"/>
      <c r="F495" s="20"/>
      <c r="G495" s="20"/>
    </row>
    <row r="496" spans="1:7" ht="13.2">
      <c r="A496" s="20"/>
      <c r="B496" s="20"/>
      <c r="C496" s="20"/>
      <c r="D496" s="20"/>
      <c r="E496" s="20"/>
      <c r="F496" s="20"/>
      <c r="G496" s="20"/>
    </row>
    <row r="497" spans="1:7" ht="13.2">
      <c r="A497" s="20"/>
      <c r="B497" s="20"/>
      <c r="C497" s="20"/>
      <c r="D497" s="20"/>
      <c r="E497" s="20"/>
      <c r="F497" s="20"/>
      <c r="G497" s="20"/>
    </row>
    <row r="498" spans="1:7" ht="13.2">
      <c r="A498" s="20"/>
      <c r="B498" s="20"/>
      <c r="C498" s="20"/>
      <c r="D498" s="20"/>
      <c r="E498" s="20"/>
      <c r="F498" s="20"/>
      <c r="G498" s="20"/>
    </row>
    <row r="499" spans="1:7" ht="13.2">
      <c r="A499" s="20"/>
      <c r="B499" s="20"/>
      <c r="C499" s="20"/>
      <c r="D499" s="20"/>
      <c r="E499" s="20"/>
      <c r="F499" s="20"/>
      <c r="G499" s="20"/>
    </row>
    <row r="500" spans="1:7" ht="13.2">
      <c r="A500" s="20"/>
      <c r="B500" s="20"/>
      <c r="C500" s="20"/>
      <c r="D500" s="20"/>
      <c r="E500" s="20"/>
      <c r="F500" s="20"/>
      <c r="G500" s="20"/>
    </row>
    <row r="501" spans="1:7" ht="13.2">
      <c r="A501" s="20"/>
      <c r="B501" s="20"/>
      <c r="C501" s="20"/>
      <c r="D501" s="20"/>
      <c r="E501" s="20"/>
      <c r="F501" s="20"/>
      <c r="G501" s="20"/>
    </row>
    <row r="502" spans="1:7" ht="13.2">
      <c r="A502" s="20"/>
      <c r="B502" s="20"/>
      <c r="C502" s="20"/>
      <c r="D502" s="20"/>
      <c r="E502" s="20"/>
      <c r="F502" s="20"/>
      <c r="G502" s="20"/>
    </row>
    <row r="503" spans="1:7" ht="13.2">
      <c r="A503" s="20"/>
      <c r="B503" s="20"/>
      <c r="C503" s="20"/>
      <c r="D503" s="20"/>
      <c r="E503" s="20"/>
      <c r="F503" s="20"/>
      <c r="G503" s="20"/>
    </row>
    <row r="504" spans="1:7" ht="13.2">
      <c r="A504" s="20"/>
      <c r="B504" s="20"/>
      <c r="C504" s="20"/>
      <c r="D504" s="20"/>
      <c r="E504" s="20"/>
      <c r="F504" s="20"/>
      <c r="G504" s="20"/>
    </row>
    <row r="505" spans="1:7" ht="13.2">
      <c r="A505" s="20"/>
      <c r="B505" s="20"/>
      <c r="C505" s="20"/>
      <c r="D505" s="20"/>
      <c r="E505" s="20"/>
      <c r="F505" s="20"/>
      <c r="G505" s="20"/>
    </row>
    <row r="506" spans="1:7" ht="13.2">
      <c r="A506" s="20"/>
      <c r="B506" s="20"/>
      <c r="C506" s="20"/>
      <c r="D506" s="20"/>
      <c r="E506" s="20"/>
      <c r="F506" s="20"/>
      <c r="G506" s="20"/>
    </row>
    <row r="507" spans="1:7" ht="13.2">
      <c r="A507" s="20"/>
      <c r="B507" s="20"/>
      <c r="C507" s="20"/>
      <c r="D507" s="20"/>
      <c r="E507" s="20"/>
      <c r="F507" s="20"/>
      <c r="G507" s="20"/>
    </row>
    <row r="508" spans="1:7" ht="13.2">
      <c r="A508" s="20"/>
      <c r="B508" s="20"/>
      <c r="C508" s="20"/>
      <c r="D508" s="20"/>
      <c r="E508" s="20"/>
      <c r="F508" s="20"/>
      <c r="G508" s="20"/>
    </row>
    <row r="509" spans="1:7" ht="13.2">
      <c r="A509" s="20"/>
      <c r="B509" s="20"/>
      <c r="C509" s="20"/>
      <c r="D509" s="20"/>
      <c r="E509" s="20"/>
      <c r="F509" s="20"/>
      <c r="G509" s="20"/>
    </row>
    <row r="510" spans="1:7" ht="13.2">
      <c r="A510" s="20"/>
      <c r="B510" s="20"/>
      <c r="C510" s="20"/>
      <c r="D510" s="20"/>
      <c r="E510" s="20"/>
      <c r="F510" s="20"/>
      <c r="G510" s="20"/>
    </row>
    <row r="511" spans="1:7" ht="13.2">
      <c r="A511" s="20"/>
      <c r="B511" s="20"/>
      <c r="C511" s="20"/>
      <c r="D511" s="20"/>
      <c r="E511" s="20"/>
      <c r="F511" s="20"/>
      <c r="G511" s="20"/>
    </row>
    <row r="512" spans="1:7" ht="13.2">
      <c r="A512" s="20"/>
      <c r="B512" s="20"/>
      <c r="C512" s="20"/>
      <c r="D512" s="20"/>
      <c r="E512" s="20"/>
      <c r="F512" s="20"/>
      <c r="G512" s="20"/>
    </row>
    <row r="513" spans="1:7" ht="13.2">
      <c r="A513" s="20"/>
      <c r="B513" s="20"/>
      <c r="C513" s="20"/>
      <c r="D513" s="20"/>
      <c r="E513" s="20"/>
      <c r="F513" s="20"/>
      <c r="G513" s="20"/>
    </row>
    <row r="514" spans="1:7" ht="13.2">
      <c r="A514" s="20"/>
      <c r="B514" s="20"/>
      <c r="C514" s="20"/>
      <c r="D514" s="20"/>
      <c r="E514" s="20"/>
      <c r="F514" s="20"/>
      <c r="G514" s="20"/>
    </row>
    <row r="515" spans="1:7" ht="13.2">
      <c r="A515" s="20"/>
      <c r="B515" s="20"/>
      <c r="C515" s="20"/>
      <c r="D515" s="20"/>
      <c r="E515" s="20"/>
      <c r="F515" s="20"/>
      <c r="G515" s="20"/>
    </row>
    <row r="516" spans="1:7" ht="13.2">
      <c r="A516" s="20"/>
      <c r="B516" s="20"/>
      <c r="C516" s="20"/>
      <c r="D516" s="20"/>
      <c r="E516" s="20"/>
      <c r="F516" s="20"/>
      <c r="G516" s="20"/>
    </row>
    <row r="517" spans="1:7" ht="13.2">
      <c r="A517" s="20"/>
      <c r="B517" s="20"/>
      <c r="C517" s="20"/>
      <c r="D517" s="20"/>
      <c r="E517" s="20"/>
      <c r="F517" s="20"/>
      <c r="G517" s="20"/>
    </row>
    <row r="518" spans="1:7" ht="13.2">
      <c r="A518" s="20"/>
      <c r="B518" s="20"/>
      <c r="C518" s="20"/>
      <c r="D518" s="20"/>
      <c r="E518" s="20"/>
      <c r="F518" s="20"/>
      <c r="G518" s="20"/>
    </row>
    <row r="519" spans="1:7" ht="13.2">
      <c r="A519" s="20"/>
      <c r="B519" s="20"/>
      <c r="C519" s="20"/>
      <c r="D519" s="20"/>
      <c r="E519" s="20"/>
      <c r="F519" s="20"/>
      <c r="G519" s="20"/>
    </row>
    <row r="520" spans="1:7" ht="13.2">
      <c r="A520" s="20"/>
      <c r="B520" s="20"/>
      <c r="C520" s="20"/>
      <c r="D520" s="20"/>
      <c r="E520" s="20"/>
      <c r="F520" s="20"/>
      <c r="G520" s="20"/>
    </row>
    <row r="521" spans="1:7" ht="13.2">
      <c r="A521" s="20"/>
      <c r="B521" s="20"/>
      <c r="C521" s="20"/>
      <c r="D521" s="20"/>
      <c r="E521" s="20"/>
      <c r="F521" s="20"/>
      <c r="G521" s="20"/>
    </row>
    <row r="522" spans="1:7" ht="13.2">
      <c r="A522" s="20"/>
      <c r="B522" s="20"/>
      <c r="C522" s="20"/>
      <c r="D522" s="20"/>
      <c r="E522" s="20"/>
      <c r="F522" s="20"/>
      <c r="G522" s="20"/>
    </row>
    <row r="523" spans="1:7" ht="13.2">
      <c r="A523" s="20"/>
      <c r="B523" s="20"/>
      <c r="C523" s="20"/>
      <c r="D523" s="20"/>
      <c r="E523" s="20"/>
      <c r="F523" s="20"/>
      <c r="G523" s="20"/>
    </row>
    <row r="524" spans="1:7" ht="13.2">
      <c r="A524" s="20"/>
      <c r="B524" s="20"/>
      <c r="C524" s="20"/>
      <c r="D524" s="20"/>
      <c r="E524" s="20"/>
      <c r="F524" s="20"/>
      <c r="G524" s="20"/>
    </row>
    <row r="525" spans="1:7" ht="13.2">
      <c r="A525" s="20"/>
      <c r="B525" s="20"/>
      <c r="C525" s="20"/>
      <c r="D525" s="20"/>
      <c r="E525" s="20"/>
      <c r="F525" s="20"/>
      <c r="G525" s="20"/>
    </row>
    <row r="526" spans="1:7" ht="13.2">
      <c r="A526" s="20"/>
      <c r="B526" s="20"/>
      <c r="C526" s="20"/>
      <c r="D526" s="20"/>
      <c r="E526" s="20"/>
      <c r="F526" s="20"/>
      <c r="G526" s="20"/>
    </row>
    <row r="527" spans="1:7" ht="13.2">
      <c r="A527" s="20"/>
      <c r="B527" s="20"/>
      <c r="C527" s="20"/>
      <c r="D527" s="20"/>
      <c r="E527" s="20"/>
      <c r="F527" s="20"/>
      <c r="G527" s="20"/>
    </row>
    <row r="528" spans="1:7" ht="13.2">
      <c r="A528" s="20"/>
      <c r="B528" s="20"/>
      <c r="C528" s="20"/>
      <c r="D528" s="20"/>
      <c r="E528" s="20"/>
      <c r="F528" s="20"/>
      <c r="G528" s="20"/>
    </row>
    <row r="529" spans="1:7" ht="13.2">
      <c r="A529" s="20"/>
      <c r="B529" s="20"/>
      <c r="C529" s="20"/>
      <c r="D529" s="20"/>
      <c r="E529" s="20"/>
      <c r="F529" s="20"/>
      <c r="G529" s="20"/>
    </row>
    <row r="530" spans="1:7" ht="13.2">
      <c r="A530" s="20"/>
      <c r="B530" s="20"/>
      <c r="C530" s="20"/>
      <c r="D530" s="20"/>
      <c r="E530" s="20"/>
      <c r="F530" s="20"/>
      <c r="G530" s="20"/>
    </row>
    <row r="531" spans="1:7" ht="13.2">
      <c r="A531" s="20"/>
      <c r="B531" s="20"/>
      <c r="C531" s="20"/>
      <c r="D531" s="20"/>
      <c r="E531" s="20"/>
      <c r="F531" s="20"/>
      <c r="G531" s="20"/>
    </row>
    <row r="532" spans="1:7" ht="13.2">
      <c r="A532" s="20"/>
      <c r="B532" s="20"/>
      <c r="C532" s="20"/>
      <c r="D532" s="20"/>
      <c r="E532" s="20"/>
      <c r="F532" s="20"/>
      <c r="G532" s="20"/>
    </row>
    <row r="533" spans="1:7" ht="13.2">
      <c r="A533" s="20"/>
      <c r="B533" s="20"/>
      <c r="C533" s="20"/>
      <c r="D533" s="20"/>
      <c r="E533" s="20"/>
      <c r="F533" s="20"/>
      <c r="G533" s="20"/>
    </row>
    <row r="534" spans="1:7" ht="13.2">
      <c r="A534" s="20"/>
      <c r="B534" s="20"/>
      <c r="C534" s="20"/>
      <c r="D534" s="20"/>
      <c r="E534" s="20"/>
      <c r="F534" s="20"/>
      <c r="G534" s="20"/>
    </row>
    <row r="535" spans="1:7" ht="13.2">
      <c r="A535" s="20"/>
      <c r="B535" s="20"/>
      <c r="C535" s="20"/>
      <c r="D535" s="20"/>
      <c r="E535" s="20"/>
      <c r="F535" s="20"/>
      <c r="G535" s="20"/>
    </row>
    <row r="536" spans="1:7" ht="13.2">
      <c r="A536" s="20"/>
      <c r="B536" s="20"/>
      <c r="C536" s="20"/>
      <c r="D536" s="20"/>
      <c r="E536" s="20"/>
      <c r="F536" s="20"/>
      <c r="G536" s="20"/>
    </row>
    <row r="537" spans="1:7" ht="13.2">
      <c r="A537" s="20"/>
      <c r="B537" s="20"/>
      <c r="C537" s="20"/>
      <c r="D537" s="20"/>
      <c r="E537" s="20"/>
      <c r="F537" s="20"/>
      <c r="G537" s="20"/>
    </row>
    <row r="538" spans="1:7" ht="13.2">
      <c r="A538" s="20"/>
      <c r="B538" s="20"/>
      <c r="C538" s="20"/>
      <c r="D538" s="20"/>
      <c r="E538" s="20"/>
      <c r="F538" s="20"/>
      <c r="G538" s="20"/>
    </row>
    <row r="539" spans="1:7" ht="13.2">
      <c r="A539" s="20"/>
      <c r="B539" s="20"/>
      <c r="C539" s="20"/>
      <c r="D539" s="20"/>
      <c r="E539" s="20"/>
      <c r="F539" s="20"/>
      <c r="G539" s="20"/>
    </row>
    <row r="540" spans="1:7" ht="13.2">
      <c r="A540" s="20"/>
      <c r="B540" s="20"/>
      <c r="C540" s="20"/>
      <c r="D540" s="20"/>
      <c r="E540" s="20"/>
      <c r="F540" s="20"/>
      <c r="G540" s="20"/>
    </row>
    <row r="541" spans="1:7" ht="13.2">
      <c r="A541" s="20"/>
      <c r="B541" s="20"/>
      <c r="C541" s="20"/>
      <c r="D541" s="20"/>
      <c r="E541" s="20"/>
      <c r="F541" s="20"/>
      <c r="G541" s="20"/>
    </row>
    <row r="542" spans="1:7" ht="13.2">
      <c r="A542" s="20"/>
      <c r="B542" s="20"/>
      <c r="C542" s="20"/>
      <c r="D542" s="20"/>
      <c r="E542" s="20"/>
      <c r="F542" s="20"/>
      <c r="G542" s="20"/>
    </row>
    <row r="543" spans="1:7" ht="13.2">
      <c r="A543" s="20"/>
      <c r="B543" s="20"/>
      <c r="C543" s="20"/>
      <c r="D543" s="20"/>
      <c r="E543" s="20"/>
      <c r="F543" s="20"/>
      <c r="G543" s="20"/>
    </row>
    <row r="544" spans="1:7" ht="13.2">
      <c r="A544" s="20"/>
      <c r="B544" s="20"/>
      <c r="C544" s="20"/>
      <c r="D544" s="20"/>
      <c r="E544" s="20"/>
      <c r="F544" s="20"/>
      <c r="G544" s="20"/>
    </row>
    <row r="545" spans="1:7" ht="13.2">
      <c r="A545" s="20"/>
      <c r="B545" s="20"/>
      <c r="C545" s="20"/>
      <c r="D545" s="20"/>
      <c r="E545" s="20"/>
      <c r="F545" s="20"/>
      <c r="G545" s="20"/>
    </row>
    <row r="546" spans="1:7" ht="13.2">
      <c r="A546" s="20"/>
      <c r="B546" s="20"/>
      <c r="C546" s="20"/>
      <c r="D546" s="20"/>
      <c r="E546" s="20"/>
      <c r="F546" s="20"/>
      <c r="G546" s="20"/>
    </row>
    <row r="547" spans="1:7" ht="13.2">
      <c r="A547" s="20"/>
      <c r="B547" s="20"/>
      <c r="C547" s="20"/>
      <c r="D547" s="20"/>
      <c r="E547" s="20"/>
      <c r="F547" s="20"/>
      <c r="G547" s="20"/>
    </row>
    <row r="548" spans="1:7" ht="13.2">
      <c r="A548" s="20"/>
      <c r="B548" s="20"/>
      <c r="C548" s="20"/>
      <c r="D548" s="20"/>
      <c r="E548" s="20"/>
      <c r="F548" s="20"/>
      <c r="G548" s="20"/>
    </row>
    <row r="549" spans="1:7" ht="13.2">
      <c r="A549" s="20"/>
      <c r="B549" s="20"/>
      <c r="C549" s="20"/>
      <c r="D549" s="20"/>
      <c r="E549" s="20"/>
      <c r="F549" s="20"/>
      <c r="G549" s="20"/>
    </row>
    <row r="550" spans="1:7" ht="13.2">
      <c r="A550" s="20"/>
      <c r="B550" s="20"/>
      <c r="C550" s="20"/>
      <c r="D550" s="20"/>
      <c r="E550" s="20"/>
      <c r="F550" s="20"/>
      <c r="G550" s="20"/>
    </row>
    <row r="551" spans="1:7" ht="13.2">
      <c r="A551" s="20"/>
      <c r="B551" s="20"/>
      <c r="C551" s="20"/>
      <c r="D551" s="20"/>
      <c r="E551" s="20"/>
      <c r="F551" s="20"/>
      <c r="G551" s="20"/>
    </row>
    <row r="552" spans="1:7" ht="13.2">
      <c r="A552" s="20"/>
      <c r="B552" s="20"/>
      <c r="C552" s="20"/>
      <c r="D552" s="20"/>
      <c r="E552" s="20"/>
      <c r="F552" s="20"/>
      <c r="G552" s="20"/>
    </row>
    <row r="553" spans="1:7" ht="13.2">
      <c r="A553" s="20"/>
      <c r="B553" s="20"/>
      <c r="C553" s="20"/>
      <c r="D553" s="20"/>
      <c r="E553" s="20"/>
      <c r="F553" s="20"/>
      <c r="G553" s="20"/>
    </row>
    <row r="554" spans="1:7" ht="13.2">
      <c r="A554" s="20"/>
      <c r="B554" s="20"/>
      <c r="C554" s="20"/>
      <c r="D554" s="20"/>
      <c r="E554" s="20"/>
      <c r="F554" s="20"/>
      <c r="G554" s="20"/>
    </row>
    <row r="555" spans="1:7" ht="13.2">
      <c r="A555" s="20"/>
      <c r="B555" s="20"/>
      <c r="C555" s="20"/>
      <c r="D555" s="20"/>
      <c r="E555" s="20"/>
      <c r="F555" s="20"/>
      <c r="G555" s="20"/>
    </row>
    <row r="556" spans="1:7" ht="13.2">
      <c r="A556" s="20"/>
      <c r="B556" s="20"/>
      <c r="C556" s="20"/>
      <c r="D556" s="20"/>
      <c r="E556" s="20"/>
      <c r="F556" s="20"/>
      <c r="G556" s="20"/>
    </row>
    <row r="557" spans="1:7" ht="13.2">
      <c r="A557" s="20"/>
      <c r="B557" s="20"/>
      <c r="C557" s="20"/>
      <c r="D557" s="20"/>
      <c r="E557" s="20"/>
      <c r="F557" s="20"/>
      <c r="G557" s="20"/>
    </row>
    <row r="558" spans="1:7" ht="13.2">
      <c r="A558" s="20"/>
      <c r="B558" s="20"/>
      <c r="C558" s="20"/>
      <c r="D558" s="20"/>
      <c r="E558" s="20"/>
      <c r="F558" s="20"/>
      <c r="G558" s="20"/>
    </row>
    <row r="559" spans="1:7" ht="13.2">
      <c r="A559" s="20"/>
      <c r="B559" s="20"/>
      <c r="C559" s="20"/>
      <c r="D559" s="20"/>
      <c r="E559" s="20"/>
      <c r="F559" s="20"/>
      <c r="G559" s="20"/>
    </row>
    <row r="560" spans="1:7" ht="13.2">
      <c r="A560" s="20"/>
      <c r="B560" s="20"/>
      <c r="C560" s="20"/>
      <c r="D560" s="20"/>
      <c r="E560" s="20"/>
      <c r="F560" s="20"/>
      <c r="G560" s="20"/>
    </row>
    <row r="561" spans="1:7" ht="13.2">
      <c r="A561" s="20"/>
      <c r="B561" s="20"/>
      <c r="C561" s="20"/>
      <c r="D561" s="20"/>
      <c r="E561" s="20"/>
      <c r="F561" s="20"/>
      <c r="G561" s="20"/>
    </row>
    <row r="562" spans="1:7" ht="13.2">
      <c r="A562" s="20"/>
      <c r="B562" s="20"/>
      <c r="C562" s="20"/>
      <c r="D562" s="20"/>
      <c r="E562" s="20"/>
      <c r="F562" s="20"/>
      <c r="G562" s="20"/>
    </row>
    <row r="563" spans="1:7" ht="13.2">
      <c r="A563" s="20"/>
      <c r="B563" s="20"/>
      <c r="C563" s="20"/>
      <c r="D563" s="20"/>
      <c r="E563" s="20"/>
      <c r="F563" s="20"/>
      <c r="G563" s="20"/>
    </row>
    <row r="564" spans="1:7" ht="13.2">
      <c r="A564" s="20"/>
      <c r="B564" s="20"/>
      <c r="C564" s="20"/>
      <c r="D564" s="20"/>
      <c r="E564" s="20"/>
      <c r="F564" s="20"/>
      <c r="G564" s="20"/>
    </row>
    <row r="565" spans="1:7" ht="13.2">
      <c r="A565" s="20"/>
      <c r="B565" s="20"/>
      <c r="C565" s="20"/>
      <c r="D565" s="20"/>
      <c r="E565" s="20"/>
      <c r="F565" s="20"/>
      <c r="G565" s="20"/>
    </row>
    <row r="566" spans="1:7" ht="13.2">
      <c r="A566" s="20"/>
      <c r="B566" s="20"/>
      <c r="C566" s="20"/>
      <c r="D566" s="20"/>
      <c r="E566" s="20"/>
      <c r="F566" s="20"/>
      <c r="G566" s="20"/>
    </row>
    <row r="567" spans="1:7" ht="13.2">
      <c r="A567" s="20"/>
      <c r="B567" s="20"/>
      <c r="C567" s="20"/>
      <c r="D567" s="20"/>
      <c r="E567" s="20"/>
      <c r="F567" s="20"/>
      <c r="G567" s="20"/>
    </row>
    <row r="568" spans="1:7" ht="13.2">
      <c r="A568" s="20"/>
      <c r="B568" s="20"/>
      <c r="C568" s="20"/>
      <c r="D568" s="20"/>
      <c r="E568" s="20"/>
      <c r="F568" s="20"/>
      <c r="G568" s="20"/>
    </row>
    <row r="569" spans="1:7" ht="13.2">
      <c r="A569" s="20"/>
      <c r="B569" s="20"/>
      <c r="C569" s="20"/>
      <c r="D569" s="20"/>
      <c r="E569" s="20"/>
      <c r="F569" s="20"/>
      <c r="G569" s="20"/>
    </row>
    <row r="570" spans="1:7" ht="13.2">
      <c r="A570" s="20"/>
      <c r="B570" s="20"/>
      <c r="C570" s="20"/>
      <c r="D570" s="20"/>
      <c r="E570" s="20"/>
      <c r="F570" s="20"/>
      <c r="G570" s="20"/>
    </row>
    <row r="571" spans="1:7" ht="13.2">
      <c r="A571" s="20"/>
      <c r="B571" s="20"/>
      <c r="C571" s="20"/>
      <c r="D571" s="20"/>
      <c r="E571" s="20"/>
      <c r="F571" s="20"/>
      <c r="G571" s="20"/>
    </row>
    <row r="572" spans="1:7" ht="13.2">
      <c r="A572" s="20"/>
      <c r="B572" s="20"/>
      <c r="C572" s="20"/>
      <c r="D572" s="20"/>
      <c r="E572" s="20"/>
      <c r="F572" s="20"/>
      <c r="G572" s="20"/>
    </row>
    <row r="573" spans="1:7" ht="13.2">
      <c r="A573" s="20"/>
      <c r="B573" s="20"/>
      <c r="C573" s="20"/>
      <c r="D573" s="20"/>
      <c r="E573" s="20"/>
      <c r="F573" s="20"/>
      <c r="G573" s="20"/>
    </row>
    <row r="574" spans="1:7" ht="13.2">
      <c r="A574" s="20"/>
      <c r="B574" s="20"/>
      <c r="C574" s="20"/>
      <c r="D574" s="20"/>
      <c r="E574" s="20"/>
      <c r="F574" s="20"/>
      <c r="G574" s="20"/>
    </row>
    <row r="575" spans="1:7" ht="13.2">
      <c r="A575" s="20"/>
      <c r="B575" s="20"/>
      <c r="C575" s="20"/>
      <c r="D575" s="20"/>
      <c r="E575" s="20"/>
      <c r="F575" s="20"/>
      <c r="G575" s="20"/>
    </row>
    <row r="576" spans="1:7" ht="13.2">
      <c r="A576" s="20"/>
      <c r="B576" s="20"/>
      <c r="C576" s="20"/>
      <c r="D576" s="20"/>
      <c r="E576" s="20"/>
      <c r="F576" s="20"/>
      <c r="G576" s="20"/>
    </row>
    <row r="577" spans="1:7" ht="13.2">
      <c r="A577" s="20"/>
      <c r="B577" s="20"/>
      <c r="C577" s="20"/>
      <c r="D577" s="20"/>
      <c r="E577" s="20"/>
      <c r="F577" s="20"/>
      <c r="G577" s="20"/>
    </row>
    <row r="578" spans="1:7" ht="13.2">
      <c r="A578" s="20"/>
      <c r="B578" s="20"/>
      <c r="C578" s="20"/>
      <c r="D578" s="20"/>
      <c r="E578" s="20"/>
      <c r="F578" s="20"/>
      <c r="G578" s="20"/>
    </row>
    <row r="579" spans="1:7" ht="13.2">
      <c r="A579" s="20"/>
      <c r="B579" s="20"/>
      <c r="C579" s="20"/>
      <c r="D579" s="20"/>
      <c r="E579" s="20"/>
      <c r="F579" s="20"/>
      <c r="G579" s="20"/>
    </row>
    <row r="580" spans="1:7" ht="13.2">
      <c r="A580" s="20"/>
      <c r="B580" s="20"/>
      <c r="C580" s="20"/>
      <c r="D580" s="20"/>
      <c r="E580" s="20"/>
      <c r="F580" s="20"/>
      <c r="G580" s="20"/>
    </row>
    <row r="581" spans="1:7" ht="13.2">
      <c r="A581" s="20"/>
      <c r="B581" s="20"/>
      <c r="C581" s="20"/>
      <c r="D581" s="20"/>
      <c r="E581" s="20"/>
      <c r="F581" s="20"/>
      <c r="G581" s="20"/>
    </row>
    <row r="582" spans="1:7" ht="13.2">
      <c r="A582" s="20"/>
      <c r="B582" s="20"/>
      <c r="C582" s="20"/>
      <c r="D582" s="20"/>
      <c r="E582" s="20"/>
      <c r="F582" s="20"/>
      <c r="G582" s="20"/>
    </row>
    <row r="583" spans="1:7" ht="13.2">
      <c r="A583" s="20"/>
      <c r="B583" s="20"/>
      <c r="C583" s="20"/>
      <c r="D583" s="20"/>
      <c r="E583" s="20"/>
      <c r="F583" s="20"/>
      <c r="G583" s="20"/>
    </row>
    <row r="584" spans="1:7" ht="13.2">
      <c r="A584" s="20"/>
      <c r="B584" s="20"/>
      <c r="C584" s="20"/>
      <c r="D584" s="20"/>
      <c r="E584" s="20"/>
      <c r="F584" s="20"/>
      <c r="G584" s="20"/>
    </row>
    <row r="585" spans="1:7" ht="13.2">
      <c r="A585" s="20"/>
      <c r="B585" s="20"/>
      <c r="C585" s="20"/>
      <c r="D585" s="20"/>
      <c r="E585" s="20"/>
      <c r="F585" s="20"/>
      <c r="G585" s="20"/>
    </row>
    <row r="586" spans="1:7" ht="13.2">
      <c r="A586" s="20"/>
      <c r="B586" s="20"/>
      <c r="C586" s="20"/>
      <c r="D586" s="20"/>
      <c r="E586" s="20"/>
      <c r="F586" s="20"/>
      <c r="G586" s="20"/>
    </row>
    <row r="587" spans="1:7" ht="13.2">
      <c r="A587" s="20"/>
      <c r="B587" s="20"/>
      <c r="C587" s="20"/>
      <c r="D587" s="20"/>
      <c r="E587" s="20"/>
      <c r="F587" s="20"/>
      <c r="G587" s="20"/>
    </row>
    <row r="588" spans="1:7" ht="13.2">
      <c r="A588" s="20"/>
      <c r="B588" s="20"/>
      <c r="C588" s="20"/>
      <c r="D588" s="20"/>
      <c r="E588" s="20"/>
      <c r="F588" s="20"/>
      <c r="G588" s="20"/>
    </row>
    <row r="589" spans="1:7" ht="13.2">
      <c r="A589" s="20"/>
      <c r="B589" s="20"/>
      <c r="C589" s="20"/>
      <c r="D589" s="20"/>
      <c r="E589" s="20"/>
      <c r="F589" s="20"/>
      <c r="G589" s="20"/>
    </row>
    <row r="590" spans="1:7" ht="13.2">
      <c r="A590" s="20"/>
      <c r="B590" s="20"/>
      <c r="C590" s="20"/>
      <c r="D590" s="20"/>
      <c r="E590" s="20"/>
      <c r="F590" s="20"/>
      <c r="G590" s="20"/>
    </row>
    <row r="591" spans="1:7" ht="13.2">
      <c r="A591" s="20"/>
      <c r="B591" s="20"/>
      <c r="C591" s="20"/>
      <c r="D591" s="20"/>
      <c r="E591" s="20"/>
      <c r="F591" s="20"/>
      <c r="G591" s="20"/>
    </row>
    <row r="592" spans="1:7" ht="13.2">
      <c r="A592" s="20"/>
      <c r="B592" s="20"/>
      <c r="C592" s="20"/>
      <c r="D592" s="20"/>
      <c r="E592" s="20"/>
      <c r="F592" s="20"/>
      <c r="G592" s="20"/>
    </row>
    <row r="593" spans="1:7" ht="13.2">
      <c r="A593" s="20"/>
      <c r="B593" s="20"/>
      <c r="C593" s="20"/>
      <c r="D593" s="20"/>
      <c r="E593" s="20"/>
      <c r="F593" s="20"/>
      <c r="G593" s="20"/>
    </row>
    <row r="594" spans="1:7" ht="13.2">
      <c r="A594" s="20"/>
      <c r="B594" s="20"/>
      <c r="C594" s="20"/>
      <c r="D594" s="20"/>
      <c r="E594" s="20"/>
      <c r="F594" s="20"/>
      <c r="G594" s="20"/>
    </row>
    <row r="595" spans="1:7" ht="13.2">
      <c r="A595" s="20"/>
      <c r="B595" s="20"/>
      <c r="C595" s="20"/>
      <c r="D595" s="20"/>
      <c r="E595" s="20"/>
      <c r="F595" s="20"/>
      <c r="G595" s="20"/>
    </row>
    <row r="596" spans="1:7" ht="13.2">
      <c r="A596" s="20"/>
      <c r="B596" s="20"/>
      <c r="C596" s="20"/>
      <c r="D596" s="20"/>
      <c r="E596" s="20"/>
      <c r="F596" s="20"/>
      <c r="G596" s="20"/>
    </row>
    <row r="597" spans="1:7" ht="13.2">
      <c r="A597" s="20"/>
      <c r="B597" s="20"/>
      <c r="C597" s="20"/>
      <c r="D597" s="20"/>
      <c r="E597" s="20"/>
      <c r="F597" s="20"/>
      <c r="G597" s="20"/>
    </row>
    <row r="598" spans="1:7" ht="13.2">
      <c r="A598" s="20"/>
      <c r="B598" s="20"/>
      <c r="C598" s="20"/>
      <c r="D598" s="20"/>
      <c r="E598" s="20"/>
      <c r="F598" s="20"/>
      <c r="G598" s="20"/>
    </row>
    <row r="599" spans="1:7" ht="13.2">
      <c r="A599" s="20"/>
      <c r="B599" s="20"/>
      <c r="C599" s="20"/>
      <c r="D599" s="20"/>
      <c r="E599" s="20"/>
      <c r="F599" s="20"/>
      <c r="G599" s="20"/>
    </row>
    <row r="600" spans="1:7" ht="13.2">
      <c r="A600" s="20"/>
      <c r="B600" s="20"/>
      <c r="C600" s="20"/>
      <c r="D600" s="20"/>
      <c r="E600" s="20"/>
      <c r="F600" s="20"/>
      <c r="G600" s="20"/>
    </row>
    <row r="601" spans="1:7" ht="13.2">
      <c r="A601" s="20"/>
      <c r="B601" s="20"/>
      <c r="C601" s="20"/>
      <c r="D601" s="20"/>
      <c r="E601" s="20"/>
      <c r="F601" s="20"/>
      <c r="G601" s="20"/>
    </row>
    <row r="602" spans="1:7" ht="13.2">
      <c r="A602" s="20"/>
      <c r="B602" s="20"/>
      <c r="C602" s="20"/>
      <c r="D602" s="20"/>
      <c r="E602" s="20"/>
      <c r="F602" s="20"/>
      <c r="G602" s="20"/>
    </row>
    <row r="603" spans="1:7" ht="13.2">
      <c r="A603" s="20"/>
      <c r="B603" s="20"/>
      <c r="C603" s="20"/>
      <c r="D603" s="20"/>
      <c r="E603" s="20"/>
      <c r="F603" s="20"/>
      <c r="G603" s="20"/>
    </row>
    <row r="604" spans="1:7" ht="13.2">
      <c r="A604" s="20"/>
      <c r="B604" s="20"/>
      <c r="C604" s="20"/>
      <c r="D604" s="20"/>
      <c r="E604" s="20"/>
      <c r="F604" s="20"/>
      <c r="G604" s="20"/>
    </row>
    <row r="605" spans="1:7" ht="13.2">
      <c r="A605" s="20"/>
      <c r="B605" s="20"/>
      <c r="C605" s="20"/>
      <c r="D605" s="20"/>
      <c r="E605" s="20"/>
      <c r="F605" s="20"/>
      <c r="G605" s="20"/>
    </row>
    <row r="606" spans="1:7" ht="13.2">
      <c r="A606" s="20"/>
      <c r="B606" s="20"/>
      <c r="C606" s="20"/>
      <c r="D606" s="20"/>
      <c r="E606" s="20"/>
      <c r="F606" s="20"/>
      <c r="G606" s="20"/>
    </row>
    <row r="607" spans="1:7" ht="13.2">
      <c r="A607" s="20"/>
      <c r="B607" s="20"/>
      <c r="C607" s="20"/>
      <c r="D607" s="20"/>
      <c r="E607" s="20"/>
      <c r="F607" s="20"/>
      <c r="G607" s="20"/>
    </row>
    <row r="608" spans="1:7" ht="13.2">
      <c r="A608" s="20"/>
      <c r="B608" s="20"/>
      <c r="C608" s="20"/>
      <c r="D608" s="20"/>
      <c r="E608" s="20"/>
      <c r="F608" s="20"/>
      <c r="G608" s="20"/>
    </row>
    <row r="609" spans="1:7" ht="13.2">
      <c r="A609" s="20"/>
      <c r="B609" s="20"/>
      <c r="C609" s="20"/>
      <c r="D609" s="20"/>
      <c r="E609" s="20"/>
      <c r="F609" s="20"/>
      <c r="G609" s="20"/>
    </row>
    <row r="610" spans="1:7" ht="13.2">
      <c r="A610" s="20"/>
      <c r="B610" s="20"/>
      <c r="C610" s="20"/>
      <c r="D610" s="20"/>
      <c r="E610" s="20"/>
      <c r="F610" s="20"/>
      <c r="G610" s="20"/>
    </row>
    <row r="611" spans="1:7" ht="13.2">
      <c r="A611" s="20"/>
      <c r="B611" s="20"/>
      <c r="C611" s="20"/>
      <c r="D611" s="20"/>
      <c r="E611" s="20"/>
      <c r="F611" s="20"/>
      <c r="G611" s="20"/>
    </row>
    <row r="612" spans="1:7" ht="13.2">
      <c r="A612" s="20"/>
      <c r="B612" s="20"/>
      <c r="C612" s="20"/>
      <c r="D612" s="20"/>
      <c r="E612" s="20"/>
      <c r="F612" s="20"/>
      <c r="G612" s="20"/>
    </row>
    <row r="613" spans="1:7" ht="13.2">
      <c r="A613" s="20"/>
      <c r="B613" s="20"/>
      <c r="C613" s="20"/>
      <c r="D613" s="20"/>
      <c r="E613" s="20"/>
      <c r="F613" s="20"/>
      <c r="G613" s="20"/>
    </row>
    <row r="614" spans="1:7" ht="13.2">
      <c r="A614" s="20"/>
      <c r="B614" s="20"/>
      <c r="C614" s="20"/>
      <c r="D614" s="20"/>
      <c r="E614" s="20"/>
      <c r="F614" s="20"/>
      <c r="G614" s="20"/>
    </row>
    <row r="615" spans="1:7" ht="13.2">
      <c r="A615" s="20"/>
      <c r="B615" s="20"/>
      <c r="C615" s="20"/>
      <c r="D615" s="20"/>
      <c r="E615" s="20"/>
      <c r="F615" s="20"/>
      <c r="G615" s="20"/>
    </row>
    <row r="616" spans="1:7" ht="13.2">
      <c r="A616" s="20"/>
      <c r="B616" s="20"/>
      <c r="C616" s="20"/>
      <c r="D616" s="20"/>
      <c r="E616" s="20"/>
      <c r="F616" s="20"/>
      <c r="G616" s="20"/>
    </row>
    <row r="617" spans="1:7" ht="13.2">
      <c r="A617" s="20"/>
      <c r="B617" s="20"/>
      <c r="C617" s="20"/>
      <c r="D617" s="20"/>
      <c r="E617" s="20"/>
      <c r="F617" s="20"/>
      <c r="G617" s="20"/>
    </row>
    <row r="618" spans="1:7" ht="13.2">
      <c r="A618" s="20"/>
      <c r="B618" s="20"/>
      <c r="C618" s="20"/>
      <c r="D618" s="20"/>
      <c r="E618" s="20"/>
      <c r="F618" s="20"/>
      <c r="G618" s="20"/>
    </row>
    <row r="619" spans="1:7" ht="13.2">
      <c r="A619" s="20"/>
      <c r="B619" s="20"/>
      <c r="C619" s="20"/>
      <c r="D619" s="20"/>
      <c r="E619" s="20"/>
      <c r="F619" s="20"/>
      <c r="G619" s="20"/>
    </row>
    <row r="620" spans="1:7" ht="13.2">
      <c r="A620" s="20"/>
      <c r="B620" s="20"/>
      <c r="C620" s="20"/>
      <c r="D620" s="20"/>
      <c r="E620" s="20"/>
      <c r="F620" s="20"/>
      <c r="G620" s="20"/>
    </row>
    <row r="621" spans="1:7" ht="13.2">
      <c r="A621" s="20"/>
      <c r="B621" s="20"/>
      <c r="C621" s="20"/>
      <c r="D621" s="20"/>
      <c r="E621" s="20"/>
      <c r="F621" s="20"/>
      <c r="G621" s="20"/>
    </row>
    <row r="622" spans="1:7" ht="13.2">
      <c r="A622" s="20"/>
      <c r="B622" s="20"/>
      <c r="C622" s="20"/>
      <c r="D622" s="20"/>
      <c r="E622" s="20"/>
      <c r="F622" s="20"/>
      <c r="G622" s="20"/>
    </row>
    <row r="623" spans="1:7" ht="13.2">
      <c r="A623" s="20"/>
      <c r="B623" s="20"/>
      <c r="C623" s="20"/>
      <c r="D623" s="20"/>
      <c r="E623" s="20"/>
      <c r="F623" s="20"/>
      <c r="G623" s="20"/>
    </row>
    <row r="624" spans="1:7" ht="13.2">
      <c r="A624" s="20"/>
      <c r="B624" s="20"/>
      <c r="C624" s="20"/>
      <c r="D624" s="20"/>
      <c r="E624" s="20"/>
      <c r="F624" s="20"/>
      <c r="G624" s="20"/>
    </row>
    <row r="625" spans="1:7" ht="13.2">
      <c r="A625" s="20"/>
      <c r="B625" s="20"/>
      <c r="C625" s="20"/>
      <c r="D625" s="20"/>
      <c r="E625" s="20"/>
      <c r="F625" s="20"/>
      <c r="G625" s="20"/>
    </row>
    <row r="626" spans="1:7" ht="13.2">
      <c r="A626" s="20"/>
      <c r="B626" s="20"/>
      <c r="C626" s="20"/>
      <c r="D626" s="20"/>
      <c r="E626" s="20"/>
      <c r="F626" s="20"/>
      <c r="G626" s="20"/>
    </row>
    <row r="627" spans="1:7" ht="13.2">
      <c r="A627" s="20"/>
      <c r="B627" s="20"/>
      <c r="C627" s="20"/>
      <c r="D627" s="20"/>
      <c r="E627" s="20"/>
      <c r="F627" s="20"/>
      <c r="G627" s="20"/>
    </row>
    <row r="628" spans="1:7" ht="13.2">
      <c r="A628" s="20"/>
      <c r="B628" s="20"/>
      <c r="C628" s="20"/>
      <c r="D628" s="20"/>
      <c r="E628" s="20"/>
      <c r="F628" s="20"/>
      <c r="G628" s="20"/>
    </row>
    <row r="629" spans="1:7" ht="13.2">
      <c r="A629" s="20"/>
      <c r="B629" s="20"/>
      <c r="C629" s="20"/>
      <c r="D629" s="20"/>
      <c r="E629" s="20"/>
      <c r="F629" s="20"/>
      <c r="G629" s="20"/>
    </row>
    <row r="630" spans="1:7" ht="13.2">
      <c r="A630" s="20"/>
      <c r="B630" s="20"/>
      <c r="C630" s="20"/>
      <c r="D630" s="20"/>
      <c r="E630" s="20"/>
      <c r="F630" s="20"/>
      <c r="G630" s="20"/>
    </row>
    <row r="631" spans="1:7" ht="13.2">
      <c r="A631" s="20"/>
      <c r="B631" s="20"/>
      <c r="C631" s="20"/>
      <c r="D631" s="20"/>
      <c r="E631" s="20"/>
      <c r="F631" s="20"/>
      <c r="G631" s="20"/>
    </row>
    <row r="632" spans="1:7" ht="13.2">
      <c r="A632" s="20"/>
      <c r="B632" s="20"/>
      <c r="C632" s="20"/>
      <c r="D632" s="20"/>
      <c r="E632" s="20"/>
      <c r="F632" s="20"/>
      <c r="G632" s="20"/>
    </row>
    <row r="633" spans="1:7" ht="13.2">
      <c r="A633" s="20"/>
      <c r="B633" s="20"/>
      <c r="C633" s="20"/>
      <c r="D633" s="20"/>
      <c r="E633" s="20"/>
      <c r="F633" s="20"/>
      <c r="G633" s="20"/>
    </row>
    <row r="634" spans="1:7" ht="13.2">
      <c r="A634" s="20"/>
      <c r="B634" s="20"/>
      <c r="C634" s="20"/>
      <c r="D634" s="20"/>
      <c r="E634" s="20"/>
      <c r="F634" s="20"/>
      <c r="G634" s="20"/>
    </row>
    <row r="635" spans="1:7" ht="13.2">
      <c r="A635" s="20"/>
      <c r="B635" s="20"/>
      <c r="C635" s="20"/>
      <c r="D635" s="20"/>
      <c r="E635" s="20"/>
      <c r="F635" s="20"/>
      <c r="G635" s="20"/>
    </row>
    <row r="636" spans="1:7" ht="13.2">
      <c r="A636" s="20"/>
      <c r="B636" s="20"/>
      <c r="C636" s="20"/>
      <c r="D636" s="20"/>
      <c r="E636" s="20"/>
      <c r="F636" s="20"/>
      <c r="G636" s="20"/>
    </row>
    <row r="637" spans="1:7" ht="13.2">
      <c r="A637" s="20"/>
      <c r="B637" s="20"/>
      <c r="C637" s="20"/>
      <c r="D637" s="20"/>
      <c r="E637" s="20"/>
      <c r="F637" s="20"/>
      <c r="G637" s="20"/>
    </row>
    <row r="638" spans="1:7" ht="13.2">
      <c r="A638" s="20"/>
      <c r="B638" s="20"/>
      <c r="C638" s="20"/>
      <c r="D638" s="20"/>
      <c r="E638" s="20"/>
      <c r="F638" s="20"/>
      <c r="G638" s="20"/>
    </row>
    <row r="639" spans="1:7" ht="13.2">
      <c r="A639" s="20"/>
      <c r="B639" s="20"/>
      <c r="C639" s="20"/>
      <c r="D639" s="20"/>
      <c r="E639" s="20"/>
      <c r="F639" s="20"/>
      <c r="G639" s="20"/>
    </row>
    <row r="640" spans="1:7" ht="13.2">
      <c r="A640" s="20"/>
      <c r="B640" s="20"/>
      <c r="C640" s="20"/>
      <c r="D640" s="20"/>
      <c r="E640" s="20"/>
      <c r="F640" s="20"/>
      <c r="G640" s="20"/>
    </row>
    <row r="641" spans="1:7" ht="13.2">
      <c r="A641" s="20"/>
      <c r="B641" s="20"/>
      <c r="C641" s="20"/>
      <c r="D641" s="20"/>
      <c r="E641" s="20"/>
      <c r="F641" s="20"/>
      <c r="G641" s="20"/>
    </row>
    <row r="642" spans="1:7" ht="13.2">
      <c r="A642" s="20"/>
      <c r="B642" s="20"/>
      <c r="C642" s="20"/>
      <c r="D642" s="20"/>
      <c r="E642" s="20"/>
      <c r="F642" s="20"/>
      <c r="G642" s="20"/>
    </row>
    <row r="643" spans="1:7" ht="13.2">
      <c r="A643" s="20"/>
      <c r="B643" s="20"/>
      <c r="C643" s="20"/>
      <c r="D643" s="20"/>
      <c r="E643" s="20"/>
      <c r="F643" s="20"/>
      <c r="G643" s="20"/>
    </row>
    <row r="644" spans="1:7" ht="13.2">
      <c r="A644" s="20"/>
      <c r="B644" s="20"/>
      <c r="C644" s="20"/>
      <c r="D644" s="20"/>
      <c r="E644" s="20"/>
      <c r="F644" s="20"/>
      <c r="G644" s="20"/>
    </row>
    <row r="645" spans="1:7" ht="13.2">
      <c r="A645" s="20"/>
      <c r="B645" s="20"/>
      <c r="C645" s="20"/>
      <c r="D645" s="20"/>
      <c r="E645" s="20"/>
      <c r="F645" s="20"/>
      <c r="G645" s="20"/>
    </row>
    <row r="646" spans="1:7" ht="13.2">
      <c r="A646" s="20"/>
      <c r="B646" s="20"/>
      <c r="C646" s="20"/>
      <c r="D646" s="20"/>
      <c r="E646" s="20"/>
      <c r="F646" s="20"/>
      <c r="G646" s="20"/>
    </row>
    <row r="647" spans="1:7" ht="13.2">
      <c r="A647" s="20"/>
      <c r="B647" s="20"/>
      <c r="C647" s="20"/>
      <c r="D647" s="20"/>
      <c r="E647" s="20"/>
      <c r="F647" s="20"/>
      <c r="G647" s="20"/>
    </row>
    <row r="648" spans="1:7" ht="13.2">
      <c r="A648" s="20"/>
      <c r="B648" s="20"/>
      <c r="C648" s="20"/>
      <c r="D648" s="20"/>
      <c r="E648" s="20"/>
      <c r="F648" s="20"/>
      <c r="G648" s="20"/>
    </row>
    <row r="649" spans="1:7" ht="13.2">
      <c r="A649" s="20"/>
      <c r="B649" s="20"/>
      <c r="C649" s="20"/>
      <c r="D649" s="20"/>
      <c r="E649" s="20"/>
      <c r="F649" s="20"/>
      <c r="G649" s="20"/>
    </row>
    <row r="650" spans="1:7" ht="13.2">
      <c r="A650" s="20"/>
      <c r="B650" s="20"/>
      <c r="C650" s="20"/>
      <c r="D650" s="20"/>
      <c r="E650" s="20"/>
      <c r="F650" s="20"/>
      <c r="G650" s="20"/>
    </row>
    <row r="651" spans="1:7" ht="13.2">
      <c r="A651" s="20"/>
      <c r="B651" s="20"/>
      <c r="C651" s="20"/>
      <c r="D651" s="20"/>
      <c r="E651" s="20"/>
      <c r="F651" s="20"/>
      <c r="G651" s="20"/>
    </row>
    <row r="652" spans="1:7" ht="13.2">
      <c r="A652" s="20"/>
      <c r="B652" s="20"/>
      <c r="C652" s="20"/>
      <c r="D652" s="20"/>
      <c r="E652" s="20"/>
      <c r="F652" s="20"/>
      <c r="G652" s="20"/>
    </row>
    <row r="653" spans="1:7" ht="13.2">
      <c r="A653" s="20"/>
      <c r="B653" s="20"/>
      <c r="C653" s="20"/>
      <c r="D653" s="20"/>
      <c r="E653" s="20"/>
      <c r="F653" s="20"/>
      <c r="G653" s="20"/>
    </row>
    <row r="654" spans="1:7" ht="13.2">
      <c r="A654" s="20"/>
      <c r="B654" s="20"/>
      <c r="C654" s="20"/>
      <c r="D654" s="20"/>
      <c r="E654" s="20"/>
      <c r="F654" s="20"/>
      <c r="G654" s="20"/>
    </row>
    <row r="655" spans="1:7" ht="13.2">
      <c r="A655" s="20"/>
      <c r="B655" s="20"/>
      <c r="C655" s="20"/>
      <c r="D655" s="20"/>
      <c r="E655" s="20"/>
      <c r="F655" s="20"/>
      <c r="G655" s="20"/>
    </row>
    <row r="656" spans="1:7" ht="13.2">
      <c r="A656" s="20"/>
      <c r="B656" s="20"/>
      <c r="C656" s="20"/>
      <c r="D656" s="20"/>
      <c r="E656" s="20"/>
      <c r="F656" s="20"/>
      <c r="G656" s="20"/>
    </row>
    <row r="657" spans="1:7" ht="13.2">
      <c r="A657" s="20"/>
      <c r="B657" s="20"/>
      <c r="C657" s="20"/>
      <c r="D657" s="20"/>
      <c r="E657" s="20"/>
      <c r="F657" s="20"/>
      <c r="G657" s="20"/>
    </row>
    <row r="658" spans="1:7" ht="13.2">
      <c r="A658" s="20"/>
      <c r="B658" s="20"/>
      <c r="C658" s="20"/>
      <c r="D658" s="20"/>
      <c r="E658" s="20"/>
      <c r="F658" s="20"/>
      <c r="G658" s="20"/>
    </row>
    <row r="659" spans="1:7" ht="13.2">
      <c r="A659" s="20"/>
      <c r="B659" s="20"/>
      <c r="C659" s="20"/>
      <c r="D659" s="20"/>
      <c r="E659" s="20"/>
      <c r="F659" s="20"/>
      <c r="G659" s="20"/>
    </row>
    <row r="660" spans="1:7" ht="13.2">
      <c r="A660" s="20"/>
      <c r="B660" s="20"/>
      <c r="C660" s="20"/>
      <c r="D660" s="20"/>
      <c r="E660" s="20"/>
      <c r="F660" s="20"/>
      <c r="G660" s="20"/>
    </row>
    <row r="661" spans="1:7" ht="13.2">
      <c r="A661" s="20"/>
      <c r="B661" s="20"/>
      <c r="C661" s="20"/>
      <c r="D661" s="20"/>
      <c r="E661" s="20"/>
      <c r="F661" s="20"/>
      <c r="G661" s="20"/>
    </row>
    <row r="662" spans="1:7" ht="13.2">
      <c r="A662" s="20"/>
      <c r="B662" s="20"/>
      <c r="C662" s="20"/>
      <c r="D662" s="20"/>
      <c r="E662" s="20"/>
      <c r="F662" s="20"/>
      <c r="G662" s="20"/>
    </row>
    <row r="663" spans="1:7" ht="13.2">
      <c r="A663" s="20"/>
      <c r="B663" s="20"/>
      <c r="C663" s="20"/>
      <c r="D663" s="20"/>
      <c r="E663" s="20"/>
      <c r="F663" s="20"/>
      <c r="G663" s="20"/>
    </row>
    <row r="664" spans="1:7" ht="13.2">
      <c r="A664" s="20"/>
      <c r="B664" s="20"/>
      <c r="C664" s="20"/>
      <c r="D664" s="20"/>
      <c r="E664" s="20"/>
      <c r="F664" s="20"/>
      <c r="G664" s="20"/>
    </row>
    <row r="665" spans="1:7" ht="13.2">
      <c r="A665" s="20"/>
      <c r="B665" s="20"/>
      <c r="C665" s="20"/>
      <c r="D665" s="20"/>
      <c r="E665" s="20"/>
      <c r="F665" s="20"/>
      <c r="G665" s="20"/>
    </row>
    <row r="666" spans="1:7" ht="13.2">
      <c r="A666" s="20"/>
      <c r="B666" s="20"/>
      <c r="C666" s="20"/>
      <c r="D666" s="20"/>
      <c r="E666" s="20"/>
      <c r="F666" s="20"/>
      <c r="G666" s="20"/>
    </row>
    <row r="667" spans="1:7" ht="13.2">
      <c r="A667" s="20"/>
      <c r="B667" s="20"/>
      <c r="C667" s="20"/>
      <c r="D667" s="20"/>
      <c r="E667" s="20"/>
      <c r="F667" s="20"/>
      <c r="G667" s="20"/>
    </row>
    <row r="668" spans="1:7" ht="13.2">
      <c r="A668" s="20"/>
      <c r="B668" s="20"/>
      <c r="C668" s="20"/>
      <c r="D668" s="20"/>
      <c r="E668" s="20"/>
      <c r="F668" s="20"/>
      <c r="G668" s="20"/>
    </row>
    <row r="669" spans="1:7" ht="13.2">
      <c r="A669" s="20"/>
      <c r="B669" s="20"/>
      <c r="C669" s="20"/>
      <c r="D669" s="20"/>
      <c r="E669" s="20"/>
      <c r="F669" s="20"/>
      <c r="G669" s="20"/>
    </row>
    <row r="670" spans="1:7" ht="13.2">
      <c r="A670" s="20"/>
      <c r="B670" s="20"/>
      <c r="C670" s="20"/>
      <c r="D670" s="20"/>
      <c r="E670" s="20"/>
      <c r="F670" s="20"/>
      <c r="G670" s="20"/>
    </row>
    <row r="671" spans="1:7" ht="13.2">
      <c r="A671" s="20"/>
      <c r="B671" s="20"/>
      <c r="C671" s="20"/>
      <c r="D671" s="20"/>
      <c r="E671" s="20"/>
      <c r="F671" s="20"/>
      <c r="G671" s="20"/>
    </row>
    <row r="672" spans="1:7" ht="13.2">
      <c r="A672" s="20"/>
      <c r="B672" s="20"/>
      <c r="C672" s="20"/>
      <c r="D672" s="20"/>
      <c r="E672" s="20"/>
      <c r="F672" s="20"/>
      <c r="G672" s="20"/>
    </row>
    <row r="673" spans="1:7" ht="13.2">
      <c r="A673" s="20"/>
      <c r="B673" s="20"/>
      <c r="C673" s="20"/>
      <c r="D673" s="20"/>
      <c r="E673" s="20"/>
      <c r="F673" s="20"/>
      <c r="G673" s="20"/>
    </row>
    <row r="674" spans="1:7" ht="13.2">
      <c r="A674" s="20"/>
      <c r="B674" s="20"/>
      <c r="C674" s="20"/>
      <c r="D674" s="20"/>
      <c r="E674" s="20"/>
      <c r="F674" s="20"/>
      <c r="G674" s="20"/>
    </row>
    <row r="675" spans="1:7" ht="13.2">
      <c r="A675" s="20"/>
      <c r="B675" s="20"/>
      <c r="C675" s="20"/>
      <c r="D675" s="20"/>
      <c r="E675" s="20"/>
      <c r="F675" s="20"/>
      <c r="G675" s="20"/>
    </row>
    <row r="676" spans="1:7" ht="13.2">
      <c r="A676" s="20"/>
      <c r="B676" s="20"/>
      <c r="C676" s="20"/>
      <c r="D676" s="20"/>
      <c r="E676" s="20"/>
      <c r="F676" s="20"/>
      <c r="G676" s="20"/>
    </row>
    <row r="677" spans="1:7" ht="13.2">
      <c r="A677" s="20"/>
      <c r="B677" s="20"/>
      <c r="C677" s="20"/>
      <c r="D677" s="20"/>
      <c r="E677" s="20"/>
      <c r="F677" s="20"/>
      <c r="G677" s="20"/>
    </row>
    <row r="678" spans="1:7" ht="13.2">
      <c r="A678" s="20"/>
      <c r="B678" s="20"/>
      <c r="C678" s="20"/>
      <c r="D678" s="20"/>
      <c r="E678" s="20"/>
      <c r="F678" s="20"/>
      <c r="G678" s="20"/>
    </row>
    <row r="679" spans="1:7" ht="13.2">
      <c r="A679" s="20"/>
      <c r="B679" s="20"/>
      <c r="C679" s="20"/>
      <c r="D679" s="20"/>
      <c r="E679" s="20"/>
      <c r="F679" s="20"/>
      <c r="G679" s="20"/>
    </row>
    <row r="680" spans="1:7" ht="13.2">
      <c r="A680" s="20"/>
      <c r="B680" s="20"/>
      <c r="C680" s="20"/>
      <c r="D680" s="20"/>
      <c r="E680" s="20"/>
      <c r="F680" s="20"/>
      <c r="G680" s="20"/>
    </row>
    <row r="681" spans="1:7" ht="13.2">
      <c r="A681" s="20"/>
      <c r="B681" s="20"/>
      <c r="C681" s="20"/>
      <c r="D681" s="20"/>
      <c r="E681" s="20"/>
      <c r="F681" s="20"/>
      <c r="G681" s="20"/>
    </row>
    <row r="682" spans="1:7" ht="13.2">
      <c r="A682" s="20"/>
      <c r="B682" s="20"/>
      <c r="C682" s="20"/>
      <c r="D682" s="20"/>
      <c r="E682" s="20"/>
      <c r="F682" s="20"/>
      <c r="G682" s="20"/>
    </row>
    <row r="683" spans="1:7" ht="13.2">
      <c r="A683" s="20"/>
      <c r="B683" s="20"/>
      <c r="C683" s="20"/>
      <c r="D683" s="20"/>
      <c r="E683" s="20"/>
      <c r="F683" s="20"/>
      <c r="G683" s="20"/>
    </row>
    <row r="684" spans="1:7" ht="13.2">
      <c r="A684" s="20"/>
      <c r="B684" s="20"/>
      <c r="C684" s="20"/>
      <c r="D684" s="20"/>
      <c r="E684" s="20"/>
      <c r="F684" s="20"/>
      <c r="G684" s="20"/>
    </row>
    <row r="685" spans="1:7" ht="13.2">
      <c r="A685" s="20"/>
      <c r="B685" s="20"/>
      <c r="C685" s="20"/>
      <c r="D685" s="20"/>
      <c r="E685" s="20"/>
      <c r="F685" s="20"/>
      <c r="G685" s="20"/>
    </row>
    <row r="686" spans="1:7" ht="13.2">
      <c r="A686" s="20"/>
      <c r="B686" s="20"/>
      <c r="C686" s="20"/>
      <c r="D686" s="20"/>
      <c r="E686" s="20"/>
      <c r="F686" s="20"/>
      <c r="G686" s="20"/>
    </row>
    <row r="687" spans="1:7" ht="13.2">
      <c r="A687" s="20"/>
      <c r="B687" s="20"/>
      <c r="C687" s="20"/>
      <c r="D687" s="20"/>
      <c r="E687" s="20"/>
      <c r="F687" s="20"/>
      <c r="G687" s="20"/>
    </row>
    <row r="688" spans="1:7" ht="13.2">
      <c r="A688" s="20"/>
      <c r="B688" s="20"/>
      <c r="C688" s="20"/>
      <c r="D688" s="20"/>
      <c r="E688" s="20"/>
      <c r="F688" s="20"/>
      <c r="G688" s="20"/>
    </row>
    <row r="689" spans="1:7" ht="13.2">
      <c r="A689" s="20"/>
      <c r="B689" s="20"/>
      <c r="C689" s="20"/>
      <c r="D689" s="20"/>
      <c r="E689" s="20"/>
      <c r="F689" s="20"/>
      <c r="G689" s="20"/>
    </row>
    <row r="690" spans="1:7" ht="13.2">
      <c r="A690" s="20"/>
      <c r="B690" s="20"/>
      <c r="C690" s="20"/>
      <c r="D690" s="20"/>
      <c r="E690" s="20"/>
      <c r="F690" s="20"/>
      <c r="G690" s="20"/>
    </row>
    <row r="691" spans="1:7" ht="13.2">
      <c r="A691" s="20"/>
      <c r="B691" s="20"/>
      <c r="C691" s="20"/>
      <c r="D691" s="20"/>
      <c r="E691" s="20"/>
      <c r="F691" s="20"/>
      <c r="G691" s="20"/>
    </row>
    <row r="692" spans="1:7" ht="13.2">
      <c r="A692" s="20"/>
      <c r="B692" s="20"/>
      <c r="C692" s="20"/>
      <c r="D692" s="20"/>
      <c r="E692" s="20"/>
      <c r="F692" s="20"/>
      <c r="G692" s="20"/>
    </row>
    <row r="693" spans="1:7" ht="13.2">
      <c r="A693" s="20"/>
      <c r="B693" s="20"/>
      <c r="C693" s="20"/>
      <c r="D693" s="20"/>
      <c r="E693" s="20"/>
      <c r="F693" s="20"/>
      <c r="G693" s="20"/>
    </row>
    <row r="694" spans="1:7" ht="13.2">
      <c r="A694" s="20"/>
      <c r="B694" s="20"/>
      <c r="C694" s="20"/>
      <c r="D694" s="20"/>
      <c r="E694" s="20"/>
      <c r="F694" s="20"/>
      <c r="G694" s="20"/>
    </row>
    <row r="695" spans="1:7" ht="13.2">
      <c r="A695" s="20"/>
      <c r="B695" s="20"/>
      <c r="C695" s="20"/>
      <c r="D695" s="20"/>
      <c r="E695" s="20"/>
      <c r="F695" s="20"/>
      <c r="G695" s="20"/>
    </row>
    <row r="696" spans="1:7" ht="13.2">
      <c r="A696" s="20"/>
      <c r="B696" s="20"/>
      <c r="C696" s="20"/>
      <c r="D696" s="20"/>
      <c r="E696" s="20"/>
      <c r="F696" s="20"/>
      <c r="G696" s="20"/>
    </row>
    <row r="697" spans="1:7" ht="13.2">
      <c r="A697" s="20"/>
      <c r="B697" s="20"/>
      <c r="C697" s="20"/>
      <c r="D697" s="20"/>
      <c r="E697" s="20"/>
      <c r="F697" s="20"/>
      <c r="G697" s="20"/>
    </row>
    <row r="698" spans="1:7" ht="13.2">
      <c r="A698" s="20"/>
      <c r="B698" s="20"/>
      <c r="C698" s="20"/>
      <c r="D698" s="20"/>
      <c r="E698" s="20"/>
      <c r="F698" s="20"/>
      <c r="G698" s="20"/>
    </row>
    <row r="699" spans="1:7" ht="13.2">
      <c r="A699" s="20"/>
      <c r="B699" s="20"/>
      <c r="C699" s="20"/>
      <c r="D699" s="20"/>
      <c r="E699" s="20"/>
      <c r="F699" s="20"/>
      <c r="G699" s="20"/>
    </row>
    <row r="700" spans="1:7" ht="13.2">
      <c r="A700" s="20"/>
      <c r="B700" s="20"/>
      <c r="C700" s="20"/>
      <c r="D700" s="20"/>
      <c r="E700" s="20"/>
      <c r="F700" s="20"/>
      <c r="G700" s="20"/>
    </row>
    <row r="701" spans="1:7" ht="13.2">
      <c r="A701" s="20"/>
      <c r="B701" s="20"/>
      <c r="C701" s="20"/>
      <c r="D701" s="20"/>
      <c r="E701" s="20"/>
      <c r="F701" s="20"/>
      <c r="G701" s="20"/>
    </row>
    <row r="702" spans="1:7" ht="13.2">
      <c r="A702" s="20"/>
      <c r="B702" s="20"/>
      <c r="C702" s="20"/>
      <c r="D702" s="20"/>
      <c r="E702" s="20"/>
      <c r="F702" s="20"/>
      <c r="G702" s="20"/>
    </row>
    <row r="703" spans="1:7" ht="13.2">
      <c r="A703" s="20"/>
      <c r="B703" s="20"/>
      <c r="C703" s="20"/>
      <c r="D703" s="20"/>
      <c r="E703" s="20"/>
      <c r="F703" s="20"/>
      <c r="G703" s="20"/>
    </row>
    <row r="704" spans="1:7" ht="13.2">
      <c r="A704" s="20"/>
      <c r="B704" s="20"/>
      <c r="C704" s="20"/>
      <c r="D704" s="20"/>
      <c r="E704" s="20"/>
      <c r="F704" s="20"/>
      <c r="G704" s="20"/>
    </row>
    <row r="705" spans="1:7" ht="13.2">
      <c r="A705" s="20"/>
      <c r="B705" s="20"/>
      <c r="C705" s="20"/>
      <c r="D705" s="20"/>
      <c r="E705" s="20"/>
      <c r="F705" s="20"/>
      <c r="G705" s="20"/>
    </row>
    <row r="706" spans="1:7" ht="13.2">
      <c r="A706" s="20"/>
      <c r="B706" s="20"/>
      <c r="C706" s="20"/>
      <c r="D706" s="20"/>
      <c r="E706" s="20"/>
      <c r="F706" s="20"/>
      <c r="G706" s="20"/>
    </row>
    <row r="707" spans="1:7" ht="13.2">
      <c r="A707" s="20"/>
      <c r="B707" s="20"/>
      <c r="C707" s="20"/>
      <c r="D707" s="20"/>
      <c r="E707" s="20"/>
      <c r="F707" s="20"/>
      <c r="G707" s="20"/>
    </row>
    <row r="708" spans="1:7" ht="13.2">
      <c r="A708" s="20"/>
      <c r="B708" s="20"/>
      <c r="C708" s="20"/>
      <c r="D708" s="20"/>
      <c r="E708" s="20"/>
      <c r="F708" s="20"/>
      <c r="G708" s="20"/>
    </row>
    <row r="709" spans="1:7" ht="13.2">
      <c r="A709" s="20"/>
      <c r="B709" s="20"/>
      <c r="C709" s="20"/>
      <c r="D709" s="20"/>
      <c r="E709" s="20"/>
      <c r="F709" s="20"/>
      <c r="G709" s="20"/>
    </row>
    <row r="710" spans="1:7" ht="13.2">
      <c r="A710" s="20"/>
      <c r="B710" s="20"/>
      <c r="C710" s="20"/>
      <c r="D710" s="20"/>
      <c r="E710" s="20"/>
      <c r="F710" s="20"/>
      <c r="G710" s="20"/>
    </row>
    <row r="711" spans="1:7" ht="13.2">
      <c r="A711" s="20"/>
      <c r="B711" s="20"/>
      <c r="C711" s="20"/>
      <c r="D711" s="20"/>
      <c r="E711" s="20"/>
      <c r="F711" s="20"/>
      <c r="G711" s="20"/>
    </row>
    <row r="712" spans="1:7" ht="13.2">
      <c r="A712" s="20"/>
      <c r="B712" s="20"/>
      <c r="C712" s="20"/>
      <c r="D712" s="20"/>
      <c r="E712" s="20"/>
      <c r="F712" s="20"/>
      <c r="G712" s="20"/>
    </row>
    <row r="713" spans="1:7" ht="13.2">
      <c r="A713" s="20"/>
      <c r="B713" s="20"/>
      <c r="C713" s="20"/>
      <c r="D713" s="20"/>
      <c r="E713" s="20"/>
      <c r="F713" s="20"/>
      <c r="G713" s="20"/>
    </row>
    <row r="714" spans="1:7" ht="13.2">
      <c r="A714" s="20"/>
      <c r="B714" s="20"/>
      <c r="C714" s="20"/>
      <c r="D714" s="20"/>
      <c r="E714" s="20"/>
      <c r="F714" s="20"/>
      <c r="G714" s="20"/>
    </row>
    <row r="715" spans="1:7" ht="13.2">
      <c r="A715" s="20"/>
      <c r="B715" s="20"/>
      <c r="C715" s="20"/>
      <c r="D715" s="20"/>
      <c r="E715" s="20"/>
      <c r="F715" s="20"/>
      <c r="G715" s="20"/>
    </row>
    <row r="716" spans="1:7" ht="13.2">
      <c r="A716" s="20"/>
      <c r="B716" s="20"/>
      <c r="C716" s="20"/>
      <c r="D716" s="20"/>
      <c r="E716" s="20"/>
      <c r="F716" s="20"/>
      <c r="G716" s="20"/>
    </row>
    <row r="717" spans="1:7" ht="13.2">
      <c r="A717" s="20"/>
      <c r="B717" s="20"/>
      <c r="C717" s="20"/>
      <c r="D717" s="20"/>
      <c r="E717" s="20"/>
      <c r="F717" s="20"/>
      <c r="G717" s="20"/>
    </row>
    <row r="718" spans="1:7" ht="13.2">
      <c r="A718" s="20"/>
      <c r="B718" s="20"/>
      <c r="C718" s="20"/>
      <c r="D718" s="20"/>
      <c r="E718" s="20"/>
      <c r="F718" s="20"/>
      <c r="G718" s="20"/>
    </row>
    <row r="719" spans="1:7" ht="13.2">
      <c r="A719" s="20"/>
      <c r="B719" s="20"/>
      <c r="C719" s="20"/>
      <c r="D719" s="20"/>
      <c r="E719" s="20"/>
      <c r="F719" s="20"/>
      <c r="G719" s="20"/>
    </row>
    <row r="720" spans="1:7" ht="13.2">
      <c r="A720" s="20"/>
      <c r="B720" s="20"/>
      <c r="C720" s="20"/>
      <c r="D720" s="20"/>
      <c r="E720" s="20"/>
      <c r="F720" s="20"/>
      <c r="G720" s="20"/>
    </row>
    <row r="721" spans="1:7" ht="13.2">
      <c r="A721" s="20"/>
      <c r="B721" s="20"/>
      <c r="C721" s="20"/>
      <c r="D721" s="20"/>
      <c r="E721" s="20"/>
      <c r="F721" s="20"/>
      <c r="G721" s="20"/>
    </row>
    <row r="722" spans="1:7" ht="13.2">
      <c r="A722" s="20"/>
      <c r="B722" s="20"/>
      <c r="C722" s="20"/>
      <c r="D722" s="20"/>
      <c r="E722" s="20"/>
      <c r="F722" s="20"/>
      <c r="G722" s="20"/>
    </row>
    <row r="723" spans="1:7" ht="13.2">
      <c r="A723" s="20"/>
      <c r="B723" s="20"/>
      <c r="C723" s="20"/>
      <c r="D723" s="20"/>
      <c r="E723" s="20"/>
      <c r="F723" s="20"/>
      <c r="G723" s="20"/>
    </row>
    <row r="724" spans="1:7" ht="13.2">
      <c r="A724" s="20"/>
      <c r="B724" s="20"/>
      <c r="C724" s="20"/>
      <c r="D724" s="20"/>
      <c r="E724" s="20"/>
      <c r="F724" s="20"/>
      <c r="G724" s="20"/>
    </row>
    <row r="725" spans="1:7" ht="13.2">
      <c r="A725" s="20"/>
      <c r="B725" s="20"/>
      <c r="C725" s="20"/>
      <c r="D725" s="20"/>
      <c r="E725" s="20"/>
      <c r="F725" s="20"/>
      <c r="G725" s="20"/>
    </row>
    <row r="726" spans="1:7" ht="13.2">
      <c r="A726" s="20"/>
      <c r="B726" s="20"/>
      <c r="C726" s="20"/>
      <c r="D726" s="20"/>
      <c r="E726" s="20"/>
      <c r="F726" s="20"/>
      <c r="G726" s="20"/>
    </row>
    <row r="727" spans="1:7" ht="13.2">
      <c r="A727" s="20"/>
      <c r="B727" s="20"/>
      <c r="C727" s="20"/>
      <c r="D727" s="20"/>
      <c r="E727" s="20"/>
      <c r="F727" s="20"/>
      <c r="G727" s="20"/>
    </row>
    <row r="728" spans="1:7" ht="13.2">
      <c r="A728" s="20"/>
      <c r="B728" s="20"/>
      <c r="C728" s="20"/>
      <c r="D728" s="20"/>
      <c r="E728" s="20"/>
      <c r="F728" s="20"/>
      <c r="G728" s="20"/>
    </row>
    <row r="729" spans="1:7" ht="13.2">
      <c r="A729" s="20"/>
      <c r="B729" s="20"/>
      <c r="C729" s="20"/>
      <c r="D729" s="20"/>
      <c r="E729" s="20"/>
      <c r="F729" s="20"/>
      <c r="G729" s="20"/>
    </row>
    <row r="730" spans="1:7" ht="13.2">
      <c r="A730" s="20"/>
      <c r="B730" s="20"/>
      <c r="C730" s="20"/>
      <c r="D730" s="20"/>
      <c r="E730" s="20"/>
      <c r="F730" s="20"/>
      <c r="G730" s="20"/>
    </row>
    <row r="731" spans="1:7" ht="13.2">
      <c r="A731" s="20"/>
      <c r="B731" s="20"/>
      <c r="C731" s="20"/>
      <c r="D731" s="20"/>
      <c r="E731" s="20"/>
      <c r="F731" s="20"/>
      <c r="G731" s="20"/>
    </row>
    <row r="732" spans="1:7" ht="13.2">
      <c r="A732" s="20"/>
      <c r="B732" s="20"/>
      <c r="C732" s="20"/>
      <c r="D732" s="20"/>
      <c r="E732" s="20"/>
      <c r="F732" s="20"/>
      <c r="G732" s="20"/>
    </row>
    <row r="733" spans="1:7" ht="13.2">
      <c r="A733" s="20"/>
      <c r="B733" s="20"/>
      <c r="C733" s="20"/>
      <c r="D733" s="20"/>
      <c r="E733" s="20"/>
      <c r="F733" s="20"/>
      <c r="G733" s="20"/>
    </row>
    <row r="734" spans="1:7" ht="13.2">
      <c r="A734" s="20"/>
      <c r="B734" s="20"/>
      <c r="C734" s="20"/>
      <c r="D734" s="20"/>
      <c r="E734" s="20"/>
      <c r="F734" s="20"/>
      <c r="G734" s="20"/>
    </row>
    <row r="735" spans="1:7" ht="13.2">
      <c r="A735" s="20"/>
      <c r="B735" s="20"/>
      <c r="C735" s="20"/>
      <c r="D735" s="20"/>
      <c r="E735" s="20"/>
      <c r="F735" s="20"/>
      <c r="G735" s="20"/>
    </row>
    <row r="736" spans="1:7" ht="13.2">
      <c r="A736" s="20"/>
      <c r="B736" s="20"/>
      <c r="C736" s="20"/>
      <c r="D736" s="20"/>
      <c r="E736" s="20"/>
      <c r="F736" s="20"/>
      <c r="G736" s="20"/>
    </row>
    <row r="737" spans="1:7" ht="13.2">
      <c r="A737" s="20"/>
      <c r="B737" s="20"/>
      <c r="C737" s="20"/>
      <c r="D737" s="20"/>
      <c r="E737" s="20"/>
      <c r="F737" s="20"/>
      <c r="G737" s="20"/>
    </row>
    <row r="738" spans="1:7" ht="13.2">
      <c r="A738" s="20"/>
      <c r="B738" s="20"/>
      <c r="C738" s="20"/>
      <c r="D738" s="20"/>
      <c r="E738" s="20"/>
      <c r="F738" s="20"/>
      <c r="G738" s="20"/>
    </row>
    <row r="739" spans="1:7" ht="13.2">
      <c r="A739" s="20"/>
      <c r="B739" s="20"/>
      <c r="C739" s="20"/>
      <c r="D739" s="20"/>
      <c r="E739" s="20"/>
      <c r="F739" s="20"/>
      <c r="G739" s="20"/>
    </row>
    <row r="740" spans="1:7" ht="13.2">
      <c r="A740" s="20"/>
      <c r="B740" s="20"/>
      <c r="C740" s="20"/>
      <c r="D740" s="20"/>
      <c r="E740" s="20"/>
      <c r="F740" s="20"/>
      <c r="G740" s="20"/>
    </row>
    <row r="741" spans="1:7" ht="13.2">
      <c r="A741" s="20"/>
      <c r="B741" s="20"/>
      <c r="C741" s="20"/>
      <c r="D741" s="20"/>
      <c r="E741" s="20"/>
      <c r="F741" s="20"/>
      <c r="G741" s="20"/>
    </row>
    <row r="742" spans="1:7" ht="13.2">
      <c r="A742" s="20"/>
      <c r="B742" s="20"/>
      <c r="C742" s="20"/>
      <c r="D742" s="20"/>
      <c r="E742" s="20"/>
      <c r="F742" s="20"/>
      <c r="G742" s="20"/>
    </row>
    <row r="743" spans="1:7" ht="13.2">
      <c r="A743" s="20"/>
      <c r="B743" s="20"/>
      <c r="C743" s="20"/>
      <c r="D743" s="20"/>
      <c r="E743" s="20"/>
      <c r="F743" s="20"/>
      <c r="G743" s="20"/>
    </row>
    <row r="744" spans="1:7" ht="13.2">
      <c r="A744" s="20"/>
      <c r="B744" s="20"/>
      <c r="C744" s="20"/>
      <c r="D744" s="20"/>
      <c r="E744" s="20"/>
      <c r="F744" s="20"/>
      <c r="G744" s="20"/>
    </row>
    <row r="745" spans="1:7" ht="13.2">
      <c r="A745" s="20"/>
      <c r="B745" s="20"/>
      <c r="C745" s="20"/>
      <c r="D745" s="20"/>
      <c r="E745" s="20"/>
      <c r="F745" s="20"/>
      <c r="G745" s="20"/>
    </row>
    <row r="746" spans="1:7" ht="13.2">
      <c r="A746" s="20"/>
      <c r="B746" s="20"/>
      <c r="C746" s="20"/>
      <c r="D746" s="20"/>
      <c r="E746" s="20"/>
      <c r="F746" s="20"/>
      <c r="G746" s="20"/>
    </row>
    <row r="747" spans="1:7" ht="13.2">
      <c r="A747" s="20"/>
      <c r="B747" s="20"/>
      <c r="C747" s="20"/>
      <c r="D747" s="20"/>
      <c r="E747" s="20"/>
      <c r="F747" s="20"/>
      <c r="G747" s="20"/>
    </row>
    <row r="748" spans="1:7" ht="13.2">
      <c r="A748" s="20"/>
      <c r="B748" s="20"/>
      <c r="C748" s="20"/>
      <c r="D748" s="20"/>
      <c r="E748" s="20"/>
      <c r="F748" s="20"/>
      <c r="G748" s="20"/>
    </row>
    <row r="749" spans="1:7" ht="13.2">
      <c r="A749" s="20"/>
      <c r="B749" s="20"/>
      <c r="C749" s="20"/>
      <c r="D749" s="20"/>
      <c r="E749" s="20"/>
      <c r="F749" s="20"/>
      <c r="G749" s="20"/>
    </row>
    <row r="750" spans="1:7" ht="13.2">
      <c r="A750" s="20"/>
      <c r="B750" s="20"/>
      <c r="C750" s="20"/>
      <c r="D750" s="20"/>
      <c r="E750" s="20"/>
      <c r="F750" s="20"/>
      <c r="G750" s="20"/>
    </row>
    <row r="751" spans="1:7" ht="13.2">
      <c r="A751" s="20"/>
      <c r="B751" s="20"/>
      <c r="C751" s="20"/>
      <c r="D751" s="20"/>
      <c r="E751" s="20"/>
      <c r="F751" s="20"/>
      <c r="G751" s="20"/>
    </row>
    <row r="752" spans="1:7" ht="13.2">
      <c r="A752" s="20"/>
      <c r="B752" s="20"/>
      <c r="C752" s="20"/>
      <c r="D752" s="20"/>
      <c r="E752" s="20"/>
      <c r="F752" s="20"/>
      <c r="G752" s="20"/>
    </row>
    <row r="753" spans="1:7" ht="13.2">
      <c r="A753" s="20"/>
      <c r="B753" s="20"/>
      <c r="C753" s="20"/>
      <c r="D753" s="20"/>
      <c r="E753" s="20"/>
      <c r="F753" s="20"/>
      <c r="G753" s="20"/>
    </row>
    <row r="754" spans="1:7" ht="13.2">
      <c r="A754" s="20"/>
      <c r="B754" s="20"/>
      <c r="C754" s="20"/>
      <c r="D754" s="20"/>
      <c r="E754" s="20"/>
      <c r="F754" s="20"/>
      <c r="G754" s="20"/>
    </row>
    <row r="755" spans="1:7" ht="13.2">
      <c r="A755" s="20"/>
      <c r="B755" s="20"/>
      <c r="C755" s="20"/>
      <c r="D755" s="20"/>
      <c r="E755" s="20"/>
      <c r="F755" s="20"/>
      <c r="G755" s="20"/>
    </row>
    <row r="756" spans="1:7" ht="13.2">
      <c r="A756" s="20"/>
      <c r="B756" s="20"/>
      <c r="C756" s="20"/>
      <c r="D756" s="20"/>
      <c r="E756" s="20"/>
      <c r="F756" s="20"/>
      <c r="G756" s="20"/>
    </row>
    <row r="757" spans="1:7" ht="13.2">
      <c r="A757" s="20"/>
      <c r="B757" s="20"/>
      <c r="C757" s="20"/>
      <c r="D757" s="20"/>
      <c r="E757" s="20"/>
      <c r="F757" s="20"/>
      <c r="G757" s="20"/>
    </row>
    <row r="758" spans="1:7" ht="13.2">
      <c r="A758" s="20"/>
      <c r="B758" s="20"/>
      <c r="C758" s="20"/>
      <c r="D758" s="20"/>
      <c r="E758" s="20"/>
      <c r="F758" s="20"/>
      <c r="G758" s="20"/>
    </row>
    <row r="759" spans="1:7" ht="13.2">
      <c r="A759" s="20"/>
      <c r="B759" s="20"/>
      <c r="C759" s="20"/>
      <c r="D759" s="20"/>
      <c r="E759" s="20"/>
      <c r="F759" s="20"/>
      <c r="G759" s="20"/>
    </row>
    <row r="760" spans="1:7" ht="13.2">
      <c r="A760" s="20"/>
      <c r="B760" s="20"/>
      <c r="C760" s="20"/>
      <c r="D760" s="20"/>
      <c r="E760" s="20"/>
      <c r="F760" s="20"/>
      <c r="G760" s="20"/>
    </row>
    <row r="761" spans="1:7" ht="13.2">
      <c r="A761" s="20"/>
      <c r="B761" s="20"/>
      <c r="C761" s="20"/>
      <c r="D761" s="20"/>
      <c r="E761" s="20"/>
      <c r="F761" s="20"/>
      <c r="G761" s="20"/>
    </row>
    <row r="762" spans="1:7" ht="13.2">
      <c r="A762" s="20"/>
      <c r="B762" s="20"/>
      <c r="C762" s="20"/>
      <c r="D762" s="20"/>
      <c r="E762" s="20"/>
      <c r="F762" s="20"/>
      <c r="G762" s="20"/>
    </row>
    <row r="763" spans="1:7" ht="13.2">
      <c r="A763" s="20"/>
      <c r="B763" s="20"/>
      <c r="C763" s="20"/>
      <c r="D763" s="20"/>
      <c r="E763" s="20"/>
      <c r="F763" s="20"/>
      <c r="G763" s="20"/>
    </row>
    <row r="764" spans="1:7" ht="13.2">
      <c r="A764" s="20"/>
      <c r="B764" s="20"/>
      <c r="C764" s="20"/>
      <c r="D764" s="20"/>
      <c r="E764" s="20"/>
      <c r="F764" s="20"/>
      <c r="G764" s="20"/>
    </row>
    <row r="765" spans="1:7" ht="13.2">
      <c r="A765" s="20"/>
      <c r="B765" s="20"/>
      <c r="C765" s="20"/>
      <c r="D765" s="20"/>
      <c r="E765" s="20"/>
      <c r="F765" s="20"/>
      <c r="G765" s="20"/>
    </row>
    <row r="766" spans="1:7" ht="13.2">
      <c r="A766" s="20"/>
      <c r="B766" s="20"/>
      <c r="C766" s="20"/>
      <c r="D766" s="20"/>
      <c r="E766" s="20"/>
      <c r="F766" s="20"/>
      <c r="G766" s="20"/>
    </row>
    <row r="767" spans="1:7" ht="13.2">
      <c r="A767" s="20"/>
      <c r="B767" s="20"/>
      <c r="C767" s="20"/>
      <c r="D767" s="20"/>
      <c r="E767" s="20"/>
      <c r="F767" s="20"/>
      <c r="G767" s="20"/>
    </row>
    <row r="768" spans="1:7" ht="13.2">
      <c r="A768" s="20"/>
      <c r="B768" s="20"/>
      <c r="C768" s="20"/>
      <c r="D768" s="20"/>
      <c r="E768" s="20"/>
      <c r="F768" s="20"/>
      <c r="G768" s="20"/>
    </row>
    <row r="769" spans="1:7" ht="13.2">
      <c r="A769" s="20"/>
      <c r="B769" s="20"/>
      <c r="C769" s="20"/>
      <c r="D769" s="20"/>
      <c r="E769" s="20"/>
      <c r="F769" s="20"/>
      <c r="G769" s="20"/>
    </row>
    <row r="770" spans="1:7" ht="13.2">
      <c r="A770" s="20"/>
      <c r="B770" s="20"/>
      <c r="C770" s="20"/>
      <c r="D770" s="20"/>
      <c r="E770" s="20"/>
      <c r="F770" s="20"/>
      <c r="G770" s="20"/>
    </row>
    <row r="771" spans="1:7" ht="13.2">
      <c r="A771" s="20"/>
      <c r="B771" s="20"/>
      <c r="C771" s="20"/>
      <c r="D771" s="20"/>
      <c r="E771" s="20"/>
      <c r="F771" s="20"/>
      <c r="G771" s="20"/>
    </row>
    <row r="772" spans="1:7" ht="13.2">
      <c r="A772" s="20"/>
      <c r="B772" s="20"/>
      <c r="C772" s="20"/>
      <c r="D772" s="20"/>
      <c r="E772" s="20"/>
      <c r="F772" s="20"/>
      <c r="G772" s="20"/>
    </row>
    <row r="773" spans="1:7" ht="13.2">
      <c r="A773" s="20"/>
      <c r="B773" s="20"/>
      <c r="C773" s="20"/>
      <c r="D773" s="20"/>
      <c r="E773" s="20"/>
      <c r="F773" s="20"/>
      <c r="G773" s="20"/>
    </row>
    <row r="774" spans="1:7" ht="13.2">
      <c r="A774" s="20"/>
      <c r="B774" s="20"/>
      <c r="C774" s="20"/>
      <c r="D774" s="20"/>
      <c r="E774" s="20"/>
      <c r="F774" s="20"/>
      <c r="G774" s="20"/>
    </row>
    <row r="775" spans="1:7" ht="13.2">
      <c r="A775" s="20"/>
      <c r="B775" s="20"/>
      <c r="C775" s="20"/>
      <c r="D775" s="20"/>
      <c r="E775" s="20"/>
      <c r="F775" s="20"/>
      <c r="G775" s="20"/>
    </row>
    <row r="776" spans="1:7" ht="13.2">
      <c r="A776" s="20"/>
      <c r="B776" s="20"/>
      <c r="C776" s="20"/>
      <c r="D776" s="20"/>
      <c r="E776" s="20"/>
      <c r="F776" s="20"/>
      <c r="G776" s="20"/>
    </row>
    <row r="777" spans="1:7" ht="13.2">
      <c r="A777" s="20"/>
      <c r="B777" s="20"/>
      <c r="C777" s="20"/>
      <c r="D777" s="20"/>
      <c r="E777" s="20"/>
      <c r="F777" s="20"/>
      <c r="G777" s="20"/>
    </row>
    <row r="778" spans="1:7" ht="13.2">
      <c r="A778" s="20"/>
      <c r="B778" s="20"/>
      <c r="C778" s="20"/>
      <c r="D778" s="20"/>
      <c r="E778" s="20"/>
      <c r="F778" s="20"/>
      <c r="G778" s="20"/>
    </row>
    <row r="779" spans="1:7" ht="13.2">
      <c r="A779" s="20"/>
      <c r="B779" s="20"/>
      <c r="C779" s="20"/>
      <c r="D779" s="20"/>
      <c r="E779" s="20"/>
      <c r="F779" s="20"/>
      <c r="G779" s="20"/>
    </row>
    <row r="780" spans="1:7" ht="13.2">
      <c r="A780" s="20"/>
      <c r="B780" s="20"/>
      <c r="C780" s="20"/>
      <c r="D780" s="20"/>
      <c r="E780" s="20"/>
      <c r="F780" s="20"/>
      <c r="G780" s="20"/>
    </row>
    <row r="781" spans="1:7" ht="13.2">
      <c r="A781" s="20"/>
      <c r="B781" s="20"/>
      <c r="C781" s="20"/>
      <c r="D781" s="20"/>
      <c r="E781" s="20"/>
      <c r="F781" s="20"/>
      <c r="G781" s="20"/>
    </row>
    <row r="782" spans="1:7" ht="13.2">
      <c r="A782" s="20"/>
      <c r="B782" s="20"/>
      <c r="C782" s="20"/>
      <c r="D782" s="20"/>
      <c r="E782" s="20"/>
      <c r="F782" s="20"/>
      <c r="G782" s="20"/>
    </row>
    <row r="783" spans="1:7" ht="13.2">
      <c r="A783" s="20"/>
      <c r="B783" s="20"/>
      <c r="C783" s="20"/>
      <c r="D783" s="20"/>
      <c r="E783" s="20"/>
      <c r="F783" s="20"/>
      <c r="G783" s="20"/>
    </row>
    <row r="784" spans="1:7" ht="13.2">
      <c r="A784" s="20"/>
      <c r="B784" s="20"/>
      <c r="C784" s="20"/>
      <c r="D784" s="20"/>
      <c r="E784" s="20"/>
      <c r="F784" s="20"/>
      <c r="G784" s="20"/>
    </row>
    <row r="785" spans="1:7" ht="13.2">
      <c r="A785" s="20"/>
      <c r="B785" s="20"/>
      <c r="C785" s="20"/>
      <c r="D785" s="20"/>
      <c r="E785" s="20"/>
      <c r="F785" s="20"/>
      <c r="G785" s="20"/>
    </row>
    <row r="786" spans="1:7" ht="13.2">
      <c r="A786" s="20"/>
      <c r="B786" s="20"/>
      <c r="C786" s="20"/>
      <c r="D786" s="20"/>
      <c r="E786" s="20"/>
      <c r="F786" s="20"/>
      <c r="G786" s="20"/>
    </row>
    <row r="787" spans="1:7" ht="13.2">
      <c r="A787" s="20"/>
      <c r="B787" s="20"/>
      <c r="C787" s="20"/>
      <c r="D787" s="20"/>
      <c r="E787" s="20"/>
      <c r="F787" s="20"/>
      <c r="G787" s="20"/>
    </row>
    <row r="788" spans="1:7" ht="13.2">
      <c r="A788" s="20"/>
      <c r="B788" s="20"/>
      <c r="C788" s="20"/>
      <c r="D788" s="20"/>
      <c r="E788" s="20"/>
      <c r="F788" s="20"/>
      <c r="G788" s="20"/>
    </row>
    <row r="789" spans="1:7" ht="13.2">
      <c r="A789" s="20"/>
      <c r="B789" s="20"/>
      <c r="C789" s="20"/>
      <c r="D789" s="20"/>
      <c r="E789" s="20"/>
      <c r="F789" s="20"/>
      <c r="G789" s="20"/>
    </row>
    <row r="790" spans="1:7" ht="13.2">
      <c r="A790" s="20"/>
      <c r="B790" s="20"/>
      <c r="C790" s="20"/>
      <c r="D790" s="20"/>
      <c r="E790" s="20"/>
      <c r="F790" s="20"/>
      <c r="G790" s="20"/>
    </row>
    <row r="791" spans="1:7" ht="13.2">
      <c r="A791" s="20"/>
      <c r="B791" s="20"/>
      <c r="C791" s="20"/>
      <c r="D791" s="20"/>
      <c r="E791" s="20"/>
      <c r="F791" s="20"/>
      <c r="G791" s="20"/>
    </row>
    <row r="792" spans="1:7" ht="13.2">
      <c r="A792" s="20"/>
      <c r="B792" s="20"/>
      <c r="C792" s="20"/>
      <c r="D792" s="20"/>
      <c r="E792" s="20"/>
      <c r="F792" s="20"/>
      <c r="G792" s="20"/>
    </row>
    <row r="793" spans="1:7" ht="13.2">
      <c r="A793" s="20"/>
      <c r="B793" s="20"/>
      <c r="C793" s="20"/>
      <c r="D793" s="20"/>
      <c r="E793" s="20"/>
      <c r="F793" s="20"/>
      <c r="G793" s="20"/>
    </row>
    <row r="794" spans="1:7" ht="13.2">
      <c r="A794" s="20"/>
      <c r="B794" s="20"/>
      <c r="C794" s="20"/>
      <c r="D794" s="20"/>
      <c r="E794" s="20"/>
      <c r="F794" s="20"/>
      <c r="G794" s="20"/>
    </row>
    <row r="795" spans="1:7" ht="13.2">
      <c r="A795" s="20"/>
      <c r="B795" s="20"/>
      <c r="C795" s="20"/>
      <c r="D795" s="20"/>
      <c r="E795" s="20"/>
      <c r="F795" s="20"/>
      <c r="G795" s="20"/>
    </row>
    <row r="796" spans="1:7" ht="13.2">
      <c r="A796" s="20"/>
      <c r="B796" s="20"/>
      <c r="C796" s="20"/>
      <c r="D796" s="20"/>
      <c r="E796" s="20"/>
      <c r="F796" s="20"/>
      <c r="G796" s="20"/>
    </row>
    <row r="797" spans="1:7" ht="13.2">
      <c r="A797" s="20"/>
      <c r="B797" s="20"/>
      <c r="C797" s="20"/>
      <c r="D797" s="20"/>
      <c r="E797" s="20"/>
      <c r="F797" s="20"/>
      <c r="G797" s="20"/>
    </row>
    <row r="798" spans="1:7" ht="13.2">
      <c r="A798" s="20"/>
      <c r="B798" s="20"/>
      <c r="C798" s="20"/>
      <c r="D798" s="20"/>
      <c r="E798" s="20"/>
      <c r="F798" s="20"/>
      <c r="G798" s="20"/>
    </row>
    <row r="799" spans="1:7" ht="13.2">
      <c r="A799" s="20"/>
      <c r="B799" s="20"/>
      <c r="C799" s="20"/>
      <c r="D799" s="20"/>
      <c r="E799" s="20"/>
      <c r="F799" s="20"/>
      <c r="G799" s="20"/>
    </row>
    <row r="800" spans="1:7" ht="13.2">
      <c r="A800" s="20"/>
      <c r="B800" s="20"/>
      <c r="C800" s="20"/>
      <c r="D800" s="20"/>
      <c r="E800" s="20"/>
      <c r="F800" s="20"/>
      <c r="G800" s="20"/>
    </row>
    <row r="801" spans="1:7" ht="13.2">
      <c r="A801" s="20"/>
      <c r="B801" s="20"/>
      <c r="C801" s="20"/>
      <c r="D801" s="20"/>
      <c r="E801" s="20"/>
      <c r="F801" s="20"/>
      <c r="G801" s="20"/>
    </row>
    <row r="802" spans="1:7" ht="13.2">
      <c r="A802" s="20"/>
      <c r="B802" s="20"/>
      <c r="C802" s="20"/>
      <c r="D802" s="20"/>
      <c r="E802" s="20"/>
      <c r="F802" s="20"/>
      <c r="G802" s="20"/>
    </row>
    <row r="803" spans="1:7" ht="13.2">
      <c r="A803" s="20"/>
      <c r="B803" s="20"/>
      <c r="C803" s="20"/>
      <c r="D803" s="20"/>
      <c r="E803" s="20"/>
      <c r="F803" s="20"/>
      <c r="G803" s="20"/>
    </row>
    <row r="804" spans="1:7" ht="13.2">
      <c r="A804" s="20"/>
      <c r="B804" s="20"/>
      <c r="C804" s="20"/>
      <c r="D804" s="20"/>
      <c r="E804" s="20"/>
      <c r="F804" s="20"/>
      <c r="G804" s="20"/>
    </row>
    <row r="805" spans="1:7" ht="13.2">
      <c r="A805" s="20"/>
      <c r="B805" s="20"/>
      <c r="C805" s="20"/>
      <c r="D805" s="20"/>
      <c r="E805" s="20"/>
      <c r="F805" s="20"/>
      <c r="G805" s="20"/>
    </row>
    <row r="806" spans="1:7" ht="13.2">
      <c r="A806" s="20"/>
      <c r="B806" s="20"/>
      <c r="C806" s="20"/>
      <c r="D806" s="20"/>
      <c r="E806" s="20"/>
      <c r="F806" s="20"/>
      <c r="G806" s="20"/>
    </row>
    <row r="807" spans="1:7" ht="13.2">
      <c r="A807" s="20"/>
      <c r="B807" s="20"/>
      <c r="C807" s="20"/>
      <c r="D807" s="20"/>
      <c r="E807" s="20"/>
      <c r="F807" s="20"/>
      <c r="G807" s="20"/>
    </row>
    <row r="808" spans="1:7" ht="13.2">
      <c r="A808" s="20"/>
      <c r="B808" s="20"/>
      <c r="C808" s="20"/>
      <c r="D808" s="20"/>
      <c r="E808" s="20"/>
      <c r="F808" s="20"/>
      <c r="G808" s="20"/>
    </row>
    <row r="809" spans="1:7" ht="13.2">
      <c r="A809" s="20"/>
      <c r="B809" s="20"/>
      <c r="C809" s="20"/>
      <c r="D809" s="20"/>
      <c r="E809" s="20"/>
      <c r="F809" s="20"/>
      <c r="G809" s="20"/>
    </row>
    <row r="810" spans="1:7" ht="13.2">
      <c r="A810" s="20"/>
      <c r="B810" s="20"/>
      <c r="C810" s="20"/>
      <c r="D810" s="20"/>
      <c r="E810" s="20"/>
      <c r="F810" s="20"/>
      <c r="G810" s="20"/>
    </row>
    <row r="811" spans="1:7" ht="13.2">
      <c r="A811" s="20"/>
      <c r="B811" s="20"/>
      <c r="C811" s="20"/>
      <c r="D811" s="20"/>
      <c r="E811" s="20"/>
      <c r="F811" s="20"/>
      <c r="G811" s="20"/>
    </row>
    <row r="812" spans="1:7" ht="13.2">
      <c r="A812" s="20"/>
      <c r="B812" s="20"/>
      <c r="C812" s="20"/>
      <c r="D812" s="20"/>
      <c r="E812" s="20"/>
      <c r="F812" s="20"/>
      <c r="G812" s="20"/>
    </row>
    <row r="813" spans="1:7" ht="13.2">
      <c r="A813" s="20"/>
      <c r="B813" s="20"/>
      <c r="C813" s="20"/>
      <c r="D813" s="20"/>
      <c r="E813" s="20"/>
      <c r="F813" s="20"/>
      <c r="G813" s="20"/>
    </row>
    <row r="814" spans="1:7" ht="13.2">
      <c r="A814" s="20"/>
      <c r="B814" s="20"/>
      <c r="C814" s="20"/>
      <c r="D814" s="20"/>
      <c r="E814" s="20"/>
      <c r="F814" s="20"/>
      <c r="G814" s="20"/>
    </row>
    <row r="815" spans="1:7" ht="13.2">
      <c r="A815" s="20"/>
      <c r="B815" s="20"/>
      <c r="C815" s="20"/>
      <c r="D815" s="20"/>
      <c r="E815" s="20"/>
      <c r="F815" s="20"/>
      <c r="G815" s="20"/>
    </row>
    <row r="816" spans="1:7" ht="13.2">
      <c r="A816" s="20"/>
      <c r="B816" s="20"/>
      <c r="C816" s="20"/>
      <c r="D816" s="20"/>
      <c r="E816" s="20"/>
      <c r="F816" s="20"/>
      <c r="G816" s="20"/>
    </row>
    <row r="817" spans="1:7" ht="13.2">
      <c r="A817" s="20"/>
      <c r="B817" s="20"/>
      <c r="C817" s="20"/>
      <c r="D817" s="20"/>
      <c r="E817" s="20"/>
      <c r="F817" s="20"/>
      <c r="G817" s="20"/>
    </row>
    <row r="818" spans="1:7" ht="13.2">
      <c r="A818" s="20"/>
      <c r="B818" s="20"/>
      <c r="C818" s="20"/>
      <c r="D818" s="20"/>
      <c r="E818" s="20"/>
      <c r="F818" s="20"/>
      <c r="G818" s="20"/>
    </row>
    <row r="819" spans="1:7" ht="13.2">
      <c r="A819" s="20"/>
      <c r="B819" s="20"/>
      <c r="C819" s="20"/>
      <c r="D819" s="20"/>
      <c r="E819" s="20"/>
      <c r="F819" s="20"/>
      <c r="G819" s="20"/>
    </row>
    <row r="820" spans="1:7" ht="13.2">
      <c r="A820" s="20"/>
      <c r="B820" s="20"/>
      <c r="C820" s="20"/>
      <c r="D820" s="20"/>
      <c r="E820" s="20"/>
      <c r="F820" s="20"/>
      <c r="G820" s="20"/>
    </row>
    <row r="821" spans="1:7" ht="13.2">
      <c r="A821" s="20"/>
      <c r="B821" s="20"/>
      <c r="C821" s="20"/>
      <c r="D821" s="20"/>
      <c r="E821" s="20"/>
      <c r="F821" s="20"/>
      <c r="G821" s="20"/>
    </row>
    <row r="822" spans="1:7" ht="13.2">
      <c r="A822" s="20"/>
      <c r="B822" s="20"/>
      <c r="C822" s="20"/>
      <c r="D822" s="20"/>
      <c r="E822" s="20"/>
      <c r="F822" s="20"/>
      <c r="G822" s="20"/>
    </row>
    <row r="823" spans="1:7" ht="13.2">
      <c r="A823" s="20"/>
      <c r="B823" s="20"/>
      <c r="C823" s="20"/>
      <c r="D823" s="20"/>
      <c r="E823" s="20"/>
      <c r="F823" s="20"/>
      <c r="G823" s="20"/>
    </row>
    <row r="824" spans="1:7" ht="13.2">
      <c r="A824" s="20"/>
      <c r="B824" s="20"/>
      <c r="C824" s="20"/>
      <c r="D824" s="20"/>
      <c r="E824" s="20"/>
      <c r="F824" s="20"/>
      <c r="G824" s="20"/>
    </row>
    <row r="825" spans="1:7" ht="13.2">
      <c r="A825" s="20"/>
      <c r="B825" s="20"/>
      <c r="C825" s="20"/>
      <c r="D825" s="20"/>
      <c r="E825" s="20"/>
      <c r="F825" s="20"/>
      <c r="G825" s="20"/>
    </row>
    <row r="826" spans="1:7" ht="13.2">
      <c r="A826" s="20"/>
      <c r="B826" s="20"/>
      <c r="C826" s="20"/>
      <c r="D826" s="20"/>
      <c r="E826" s="20"/>
      <c r="F826" s="20"/>
      <c r="G826" s="20"/>
    </row>
    <row r="827" spans="1:7" ht="13.2">
      <c r="A827" s="20"/>
      <c r="B827" s="20"/>
      <c r="C827" s="20"/>
      <c r="D827" s="20"/>
      <c r="E827" s="20"/>
      <c r="F827" s="20"/>
      <c r="G827" s="20"/>
    </row>
    <row r="828" spans="1:7" ht="13.2">
      <c r="A828" s="20"/>
      <c r="B828" s="20"/>
      <c r="C828" s="20"/>
      <c r="D828" s="20"/>
      <c r="E828" s="20"/>
      <c r="F828" s="20"/>
      <c r="G828" s="20"/>
    </row>
    <row r="829" spans="1:7" ht="13.2">
      <c r="A829" s="20"/>
      <c r="B829" s="20"/>
      <c r="C829" s="20"/>
      <c r="D829" s="20"/>
      <c r="E829" s="20"/>
      <c r="F829" s="20"/>
      <c r="G829" s="20"/>
    </row>
    <row r="830" spans="1:7" ht="13.2">
      <c r="A830" s="20"/>
      <c r="B830" s="20"/>
      <c r="C830" s="20"/>
      <c r="D830" s="20"/>
      <c r="E830" s="20"/>
      <c r="F830" s="20"/>
      <c r="G830" s="20"/>
    </row>
    <row r="831" spans="1:7" ht="13.2">
      <c r="A831" s="20"/>
      <c r="B831" s="20"/>
      <c r="C831" s="20"/>
      <c r="D831" s="20"/>
      <c r="E831" s="20"/>
      <c r="F831" s="20"/>
      <c r="G831" s="20"/>
    </row>
    <row r="832" spans="1:7" ht="13.2">
      <c r="A832" s="20"/>
      <c r="B832" s="20"/>
      <c r="C832" s="20"/>
      <c r="D832" s="20"/>
      <c r="E832" s="20"/>
      <c r="F832" s="20"/>
      <c r="G832" s="20"/>
    </row>
    <row r="833" spans="1:7" ht="13.2">
      <c r="A833" s="20"/>
      <c r="B833" s="20"/>
      <c r="C833" s="20"/>
      <c r="D833" s="20"/>
      <c r="E833" s="20"/>
      <c r="F833" s="20"/>
      <c r="G833" s="20"/>
    </row>
    <row r="834" spans="1:7" ht="13.2">
      <c r="A834" s="20"/>
      <c r="B834" s="20"/>
      <c r="C834" s="20"/>
      <c r="D834" s="20"/>
      <c r="E834" s="20"/>
      <c r="F834" s="20"/>
      <c r="G834" s="20"/>
    </row>
    <row r="835" spans="1:7" ht="13.2">
      <c r="A835" s="20"/>
      <c r="B835" s="20"/>
      <c r="C835" s="20"/>
      <c r="D835" s="20"/>
      <c r="E835" s="20"/>
      <c r="F835" s="20"/>
      <c r="G835" s="20"/>
    </row>
    <row r="836" spans="1:7" ht="13.2">
      <c r="A836" s="20"/>
      <c r="B836" s="20"/>
      <c r="C836" s="20"/>
      <c r="D836" s="20"/>
      <c r="E836" s="20"/>
      <c r="F836" s="20"/>
      <c r="G836" s="20"/>
    </row>
    <row r="837" spans="1:7" ht="13.2">
      <c r="A837" s="20"/>
      <c r="B837" s="20"/>
      <c r="C837" s="20"/>
      <c r="D837" s="20"/>
      <c r="E837" s="20"/>
      <c r="F837" s="20"/>
      <c r="G837" s="20"/>
    </row>
    <row r="838" spans="1:7" ht="13.2">
      <c r="A838" s="20"/>
      <c r="B838" s="20"/>
      <c r="C838" s="20"/>
      <c r="D838" s="20"/>
      <c r="E838" s="20"/>
      <c r="F838" s="20"/>
      <c r="G838" s="20"/>
    </row>
    <row r="839" spans="1:7" ht="13.2">
      <c r="A839" s="20"/>
      <c r="B839" s="20"/>
      <c r="C839" s="20"/>
      <c r="D839" s="20"/>
      <c r="E839" s="20"/>
      <c r="F839" s="20"/>
      <c r="G839" s="20"/>
    </row>
    <row r="840" spans="1:7" ht="13.2">
      <c r="A840" s="20"/>
      <c r="B840" s="20"/>
      <c r="C840" s="20"/>
      <c r="D840" s="20"/>
      <c r="E840" s="20"/>
      <c r="F840" s="20"/>
      <c r="G840" s="20"/>
    </row>
    <row r="841" spans="1:7" ht="13.2">
      <c r="A841" s="20"/>
      <c r="B841" s="20"/>
      <c r="C841" s="20"/>
      <c r="D841" s="20"/>
      <c r="E841" s="20"/>
      <c r="F841" s="20"/>
      <c r="G841" s="20"/>
    </row>
    <row r="842" spans="1:7" ht="13.2">
      <c r="A842" s="20"/>
      <c r="B842" s="20"/>
      <c r="C842" s="20"/>
      <c r="D842" s="20"/>
      <c r="E842" s="20"/>
      <c r="F842" s="20"/>
      <c r="G842" s="20"/>
    </row>
    <row r="843" spans="1:7" ht="13.2">
      <c r="A843" s="20"/>
      <c r="B843" s="20"/>
      <c r="C843" s="20"/>
      <c r="D843" s="20"/>
      <c r="E843" s="20"/>
      <c r="F843" s="20"/>
      <c r="G843" s="20"/>
    </row>
    <row r="844" spans="1:7" ht="13.2">
      <c r="A844" s="20"/>
      <c r="B844" s="20"/>
      <c r="C844" s="20"/>
      <c r="D844" s="20"/>
      <c r="E844" s="20"/>
      <c r="F844" s="20"/>
      <c r="G844" s="20"/>
    </row>
    <row r="845" spans="1:7" ht="13.2">
      <c r="A845" s="20"/>
      <c r="B845" s="20"/>
      <c r="C845" s="20"/>
      <c r="D845" s="20"/>
      <c r="E845" s="20"/>
      <c r="F845" s="20"/>
      <c r="G845" s="20"/>
    </row>
    <row r="846" spans="1:7" ht="13.2">
      <c r="A846" s="20"/>
      <c r="B846" s="20"/>
      <c r="C846" s="20"/>
      <c r="D846" s="20"/>
      <c r="E846" s="20"/>
      <c r="F846" s="20"/>
      <c r="G846" s="20"/>
    </row>
    <row r="847" spans="1:7" ht="13.2">
      <c r="A847" s="20"/>
      <c r="B847" s="20"/>
      <c r="C847" s="20"/>
      <c r="D847" s="20"/>
      <c r="E847" s="20"/>
      <c r="F847" s="20"/>
      <c r="G847" s="20"/>
    </row>
    <row r="848" spans="1:7" ht="13.2">
      <c r="A848" s="20"/>
      <c r="B848" s="20"/>
      <c r="C848" s="20"/>
      <c r="D848" s="20"/>
      <c r="E848" s="20"/>
      <c r="F848" s="20"/>
      <c r="G848" s="20"/>
    </row>
    <row r="849" spans="1:7" ht="13.2">
      <c r="A849" s="20"/>
      <c r="B849" s="20"/>
      <c r="C849" s="20"/>
      <c r="D849" s="20"/>
      <c r="E849" s="20"/>
      <c r="F849" s="20"/>
      <c r="G849" s="20"/>
    </row>
    <row r="850" spans="1:7" ht="13.2">
      <c r="A850" s="20"/>
      <c r="B850" s="20"/>
      <c r="C850" s="20"/>
      <c r="D850" s="20"/>
      <c r="E850" s="20"/>
      <c r="F850" s="20"/>
      <c r="G850" s="20"/>
    </row>
    <row r="851" spans="1:7" ht="13.2">
      <c r="A851" s="20"/>
      <c r="B851" s="20"/>
      <c r="C851" s="20"/>
      <c r="D851" s="20"/>
      <c r="E851" s="20"/>
      <c r="F851" s="20"/>
      <c r="G851" s="20"/>
    </row>
    <row r="852" spans="1:7" ht="13.2">
      <c r="A852" s="20"/>
      <c r="B852" s="20"/>
      <c r="C852" s="20"/>
      <c r="D852" s="20"/>
      <c r="E852" s="20"/>
      <c r="F852" s="20"/>
      <c r="G852" s="20"/>
    </row>
    <row r="853" spans="1:7" ht="13.2">
      <c r="A853" s="20"/>
      <c r="B853" s="20"/>
      <c r="C853" s="20"/>
      <c r="D853" s="20"/>
      <c r="E853" s="20"/>
      <c r="F853" s="20"/>
      <c r="G853" s="20"/>
    </row>
    <row r="854" spans="1:7" ht="13.2">
      <c r="A854" s="20"/>
      <c r="B854" s="20"/>
      <c r="C854" s="20"/>
      <c r="D854" s="20"/>
      <c r="E854" s="20"/>
      <c r="F854" s="20"/>
      <c r="G854" s="20"/>
    </row>
    <row r="855" spans="1:7" ht="13.2">
      <c r="A855" s="20"/>
      <c r="B855" s="20"/>
      <c r="C855" s="20"/>
      <c r="D855" s="20"/>
      <c r="E855" s="20"/>
      <c r="F855" s="20"/>
      <c r="G855" s="20"/>
    </row>
    <row r="856" spans="1:7" ht="13.2">
      <c r="A856" s="20"/>
      <c r="B856" s="20"/>
      <c r="C856" s="20"/>
      <c r="D856" s="20"/>
      <c r="E856" s="20"/>
      <c r="F856" s="20"/>
      <c r="G856" s="20"/>
    </row>
    <row r="857" spans="1:7" ht="13.2">
      <c r="A857" s="20"/>
      <c r="B857" s="20"/>
      <c r="C857" s="20"/>
      <c r="D857" s="20"/>
      <c r="E857" s="20"/>
      <c r="F857" s="20"/>
      <c r="G857" s="20"/>
    </row>
    <row r="858" spans="1:7" ht="13.2">
      <c r="A858" s="20"/>
      <c r="B858" s="20"/>
      <c r="C858" s="20"/>
      <c r="D858" s="20"/>
      <c r="E858" s="20"/>
      <c r="F858" s="20"/>
      <c r="G858" s="20"/>
    </row>
    <row r="859" spans="1:7" ht="13.2">
      <c r="A859" s="20"/>
      <c r="B859" s="20"/>
      <c r="C859" s="20"/>
      <c r="D859" s="20"/>
      <c r="E859" s="20"/>
      <c r="F859" s="20"/>
      <c r="G859" s="20"/>
    </row>
    <row r="860" spans="1:7" ht="13.2">
      <c r="A860" s="20"/>
      <c r="B860" s="20"/>
      <c r="C860" s="20"/>
      <c r="D860" s="20"/>
      <c r="E860" s="20"/>
      <c r="F860" s="20"/>
      <c r="G860" s="20"/>
    </row>
    <row r="861" spans="1:7" ht="13.2">
      <c r="A861" s="20"/>
      <c r="B861" s="20"/>
      <c r="C861" s="20"/>
      <c r="D861" s="20"/>
      <c r="E861" s="20"/>
      <c r="F861" s="20"/>
      <c r="G861" s="20"/>
    </row>
    <row r="862" spans="1:7" ht="13.2">
      <c r="A862" s="20"/>
      <c r="B862" s="20"/>
      <c r="C862" s="20"/>
      <c r="D862" s="20"/>
      <c r="E862" s="20"/>
      <c r="F862" s="20"/>
      <c r="G862" s="20"/>
    </row>
    <row r="863" spans="1:7" ht="13.2">
      <c r="A863" s="20"/>
      <c r="B863" s="20"/>
      <c r="C863" s="20"/>
      <c r="D863" s="20"/>
      <c r="E863" s="20"/>
      <c r="F863" s="20"/>
      <c r="G863" s="20"/>
    </row>
    <row r="864" spans="1:7" ht="13.2">
      <c r="A864" s="20"/>
      <c r="B864" s="20"/>
      <c r="C864" s="20"/>
      <c r="D864" s="20"/>
      <c r="E864" s="20"/>
      <c r="F864" s="20"/>
      <c r="G864" s="20"/>
    </row>
    <row r="865" spans="1:7" ht="13.2">
      <c r="A865" s="20"/>
      <c r="B865" s="20"/>
      <c r="C865" s="20"/>
      <c r="D865" s="20"/>
      <c r="E865" s="20"/>
      <c r="F865" s="20"/>
      <c r="G865" s="20"/>
    </row>
    <row r="866" spans="1:7" ht="13.2">
      <c r="A866" s="20"/>
      <c r="B866" s="20"/>
      <c r="C866" s="20"/>
      <c r="D866" s="20"/>
      <c r="E866" s="20"/>
      <c r="F866" s="20"/>
      <c r="G866" s="20"/>
    </row>
    <row r="867" spans="1:7" ht="13.2">
      <c r="A867" s="20"/>
      <c r="B867" s="20"/>
      <c r="C867" s="20"/>
      <c r="D867" s="20"/>
      <c r="E867" s="20"/>
      <c r="F867" s="20"/>
      <c r="G867" s="20"/>
    </row>
    <row r="868" spans="1:7" ht="13.2">
      <c r="A868" s="20"/>
      <c r="B868" s="20"/>
      <c r="C868" s="20"/>
      <c r="D868" s="20"/>
      <c r="E868" s="20"/>
      <c r="F868" s="20"/>
      <c r="G868" s="20"/>
    </row>
    <row r="869" spans="1:7" ht="13.2">
      <c r="A869" s="20"/>
      <c r="B869" s="20"/>
      <c r="C869" s="20"/>
      <c r="D869" s="20"/>
      <c r="E869" s="20"/>
      <c r="F869" s="20"/>
      <c r="G869" s="20"/>
    </row>
    <row r="870" spans="1:7" ht="13.2">
      <c r="A870" s="20"/>
      <c r="B870" s="20"/>
      <c r="C870" s="20"/>
      <c r="D870" s="20"/>
      <c r="E870" s="20"/>
      <c r="F870" s="20"/>
      <c r="G870" s="20"/>
    </row>
    <row r="871" spans="1:7" ht="13.2">
      <c r="A871" s="20"/>
      <c r="B871" s="20"/>
      <c r="C871" s="20"/>
      <c r="D871" s="20"/>
      <c r="E871" s="20"/>
      <c r="F871" s="20"/>
      <c r="G871" s="20"/>
    </row>
    <row r="872" spans="1:7" ht="13.2">
      <c r="A872" s="20"/>
      <c r="B872" s="20"/>
      <c r="C872" s="20"/>
      <c r="D872" s="20"/>
      <c r="E872" s="20"/>
      <c r="F872" s="20"/>
      <c r="G872" s="20"/>
    </row>
    <row r="873" spans="1:7" ht="13.2">
      <c r="A873" s="20"/>
      <c r="B873" s="20"/>
      <c r="C873" s="20"/>
      <c r="D873" s="20"/>
      <c r="E873" s="20"/>
      <c r="F873" s="20"/>
      <c r="G873" s="20"/>
    </row>
    <row r="874" spans="1:7" ht="13.2">
      <c r="A874" s="20"/>
      <c r="B874" s="20"/>
      <c r="C874" s="20"/>
      <c r="D874" s="20"/>
      <c r="E874" s="20"/>
      <c r="F874" s="20"/>
      <c r="G874" s="20"/>
    </row>
    <row r="875" spans="1:7" ht="13.2">
      <c r="A875" s="20"/>
      <c r="B875" s="20"/>
      <c r="C875" s="20"/>
      <c r="D875" s="20"/>
      <c r="E875" s="20"/>
      <c r="F875" s="20"/>
      <c r="G875" s="20"/>
    </row>
    <row r="876" spans="1:7" ht="13.2">
      <c r="A876" s="20"/>
      <c r="B876" s="20"/>
      <c r="C876" s="20"/>
      <c r="D876" s="20"/>
      <c r="E876" s="20"/>
      <c r="F876" s="20"/>
      <c r="G876" s="20"/>
    </row>
    <row r="877" spans="1:7" ht="13.2">
      <c r="A877" s="20"/>
      <c r="B877" s="20"/>
      <c r="C877" s="20"/>
      <c r="D877" s="20"/>
      <c r="E877" s="20"/>
      <c r="F877" s="20"/>
      <c r="G877" s="20"/>
    </row>
    <row r="878" spans="1:7" ht="13.2">
      <c r="A878" s="20"/>
      <c r="B878" s="20"/>
      <c r="C878" s="20"/>
      <c r="D878" s="20"/>
      <c r="E878" s="20"/>
      <c r="F878" s="20"/>
      <c r="G878" s="20"/>
    </row>
    <row r="879" spans="1:7" ht="13.2">
      <c r="A879" s="20"/>
      <c r="B879" s="20"/>
      <c r="C879" s="20"/>
      <c r="D879" s="20"/>
      <c r="E879" s="20"/>
      <c r="F879" s="20"/>
      <c r="G879" s="20"/>
    </row>
    <row r="880" spans="1:7" ht="13.2">
      <c r="A880" s="20"/>
      <c r="B880" s="20"/>
      <c r="C880" s="20"/>
      <c r="D880" s="20"/>
      <c r="E880" s="20"/>
      <c r="F880" s="20"/>
      <c r="G880" s="20"/>
    </row>
    <row r="881" spans="1:7" ht="13.2">
      <c r="A881" s="20"/>
      <c r="B881" s="20"/>
      <c r="C881" s="20"/>
      <c r="D881" s="20"/>
      <c r="E881" s="20"/>
      <c r="F881" s="20"/>
      <c r="G881" s="20"/>
    </row>
    <row r="882" spans="1:7" ht="13.2">
      <c r="A882" s="20"/>
      <c r="B882" s="20"/>
      <c r="C882" s="20"/>
      <c r="D882" s="20"/>
      <c r="E882" s="20"/>
      <c r="F882" s="20"/>
      <c r="G882" s="20"/>
    </row>
    <row r="883" spans="1:7" ht="13.2">
      <c r="A883" s="20"/>
      <c r="B883" s="20"/>
      <c r="C883" s="20"/>
      <c r="D883" s="20"/>
      <c r="E883" s="20"/>
      <c r="F883" s="20"/>
      <c r="G883" s="20"/>
    </row>
    <row r="884" spans="1:7" ht="13.2">
      <c r="A884" s="20"/>
      <c r="B884" s="20"/>
      <c r="C884" s="20"/>
      <c r="D884" s="20"/>
      <c r="E884" s="20"/>
      <c r="F884" s="20"/>
      <c r="G884" s="20"/>
    </row>
    <row r="885" spans="1:7" ht="13.2">
      <c r="A885" s="20"/>
      <c r="B885" s="20"/>
      <c r="C885" s="20"/>
      <c r="D885" s="20"/>
      <c r="E885" s="20"/>
      <c r="F885" s="20"/>
      <c r="G885" s="20"/>
    </row>
    <row r="886" spans="1:7" ht="13.2">
      <c r="A886" s="20"/>
      <c r="B886" s="20"/>
      <c r="C886" s="20"/>
      <c r="D886" s="20"/>
      <c r="E886" s="20"/>
      <c r="F886" s="20"/>
      <c r="G886" s="20"/>
    </row>
    <row r="887" spans="1:7" ht="13.2">
      <c r="A887" s="20"/>
      <c r="B887" s="20"/>
      <c r="C887" s="20"/>
      <c r="D887" s="20"/>
      <c r="E887" s="20"/>
      <c r="F887" s="20"/>
      <c r="G887" s="20"/>
    </row>
    <row r="888" spans="1:7" ht="13.2">
      <c r="A888" s="20"/>
      <c r="B888" s="20"/>
      <c r="C888" s="20"/>
      <c r="D888" s="20"/>
      <c r="E888" s="20"/>
      <c r="F888" s="20"/>
      <c r="G888" s="20"/>
    </row>
    <row r="889" spans="1:7" ht="13.2">
      <c r="A889" s="20"/>
      <c r="B889" s="20"/>
      <c r="C889" s="20"/>
      <c r="D889" s="20"/>
      <c r="E889" s="20"/>
      <c r="F889" s="20"/>
      <c r="G889" s="20"/>
    </row>
    <row r="890" spans="1:7" ht="13.2">
      <c r="A890" s="20"/>
      <c r="B890" s="20"/>
      <c r="C890" s="20"/>
      <c r="D890" s="20"/>
      <c r="E890" s="20"/>
      <c r="F890" s="20"/>
      <c r="G890" s="20"/>
    </row>
    <row r="891" spans="1:7" ht="13.2">
      <c r="A891" s="20"/>
      <c r="B891" s="20"/>
      <c r="C891" s="20"/>
      <c r="D891" s="20"/>
      <c r="E891" s="20"/>
      <c r="F891" s="20"/>
      <c r="G891" s="20"/>
    </row>
    <row r="892" spans="1:7" ht="13.2">
      <c r="A892" s="20"/>
      <c r="B892" s="20"/>
      <c r="C892" s="20"/>
      <c r="D892" s="20"/>
      <c r="E892" s="20"/>
      <c r="F892" s="20"/>
      <c r="G892" s="20"/>
    </row>
    <row r="893" spans="1:7" ht="13.2">
      <c r="A893" s="20"/>
      <c r="B893" s="20"/>
      <c r="C893" s="20"/>
      <c r="D893" s="20"/>
      <c r="E893" s="20"/>
      <c r="F893" s="20"/>
      <c r="G893" s="20"/>
    </row>
    <row r="894" spans="1:7" ht="13.2">
      <c r="A894" s="20"/>
      <c r="B894" s="20"/>
      <c r="C894" s="20"/>
      <c r="D894" s="20"/>
      <c r="E894" s="20"/>
      <c r="F894" s="20"/>
      <c r="G894" s="20"/>
    </row>
    <row r="895" spans="1:7" ht="13.2">
      <c r="A895" s="20"/>
      <c r="B895" s="20"/>
      <c r="C895" s="20"/>
      <c r="D895" s="20"/>
      <c r="E895" s="20"/>
      <c r="F895" s="20"/>
      <c r="G895" s="20"/>
    </row>
    <row r="896" spans="1:7" ht="13.2">
      <c r="A896" s="20"/>
      <c r="B896" s="20"/>
      <c r="C896" s="20"/>
      <c r="D896" s="20"/>
      <c r="E896" s="20"/>
      <c r="F896" s="20"/>
      <c r="G896" s="20"/>
    </row>
    <row r="897" spans="1:7" ht="13.2">
      <c r="A897" s="20"/>
      <c r="B897" s="20"/>
      <c r="C897" s="20"/>
      <c r="D897" s="20"/>
      <c r="E897" s="20"/>
      <c r="F897" s="20"/>
      <c r="G897" s="20"/>
    </row>
    <row r="898" spans="1:7" ht="13.2">
      <c r="A898" s="20"/>
      <c r="B898" s="20"/>
      <c r="C898" s="20"/>
      <c r="D898" s="20"/>
      <c r="E898" s="20"/>
      <c r="F898" s="20"/>
      <c r="G898" s="20"/>
    </row>
    <row r="899" spans="1:7" ht="13.2">
      <c r="A899" s="20"/>
      <c r="B899" s="20"/>
      <c r="C899" s="20"/>
      <c r="D899" s="20"/>
      <c r="E899" s="20"/>
      <c r="F899" s="20"/>
      <c r="G899" s="20"/>
    </row>
    <row r="900" spans="1:7" ht="13.2">
      <c r="A900" s="20"/>
      <c r="B900" s="20"/>
      <c r="C900" s="20"/>
      <c r="D900" s="20"/>
      <c r="E900" s="20"/>
      <c r="F900" s="20"/>
      <c r="G900" s="20"/>
    </row>
    <row r="901" spans="1:7" ht="13.2">
      <c r="A901" s="20"/>
      <c r="B901" s="20"/>
      <c r="C901" s="20"/>
      <c r="D901" s="20"/>
      <c r="E901" s="20"/>
      <c r="F901" s="20"/>
      <c r="G901" s="20"/>
    </row>
    <row r="902" spans="1:7" ht="13.2">
      <c r="A902" s="20"/>
      <c r="B902" s="20"/>
      <c r="C902" s="20"/>
      <c r="D902" s="20"/>
      <c r="E902" s="20"/>
      <c r="F902" s="20"/>
      <c r="G902" s="20"/>
    </row>
    <row r="903" spans="1:7" ht="13.2">
      <c r="A903" s="20"/>
      <c r="B903" s="20"/>
      <c r="C903" s="20"/>
      <c r="D903" s="20"/>
      <c r="E903" s="20"/>
      <c r="F903" s="20"/>
      <c r="G903" s="20"/>
    </row>
    <row r="904" spans="1:7" ht="13.2">
      <c r="A904" s="20"/>
      <c r="B904" s="20"/>
      <c r="C904" s="20"/>
      <c r="D904" s="20"/>
      <c r="E904" s="20"/>
      <c r="F904" s="20"/>
      <c r="G904" s="20"/>
    </row>
    <row r="905" spans="1:7" ht="13.2">
      <c r="A905" s="20"/>
      <c r="B905" s="20"/>
      <c r="C905" s="20"/>
      <c r="D905" s="20"/>
      <c r="E905" s="20"/>
      <c r="F905" s="20"/>
      <c r="G905" s="20"/>
    </row>
    <row r="906" spans="1:7" ht="13.2">
      <c r="A906" s="20"/>
      <c r="B906" s="20"/>
      <c r="C906" s="20"/>
      <c r="D906" s="20"/>
      <c r="E906" s="20"/>
      <c r="F906" s="20"/>
      <c r="G906" s="20"/>
    </row>
    <row r="907" spans="1:7" ht="13.2">
      <c r="A907" s="20"/>
      <c r="B907" s="20"/>
      <c r="C907" s="20"/>
      <c r="D907" s="20"/>
      <c r="E907" s="20"/>
      <c r="F907" s="20"/>
      <c r="G907" s="20"/>
    </row>
    <row r="908" spans="1:7" ht="13.2">
      <c r="A908" s="20"/>
      <c r="B908" s="20"/>
      <c r="C908" s="20"/>
      <c r="D908" s="20"/>
      <c r="E908" s="20"/>
      <c r="F908" s="20"/>
      <c r="G908" s="20"/>
    </row>
    <row r="909" spans="1:7" ht="13.2">
      <c r="A909" s="20"/>
      <c r="B909" s="20"/>
      <c r="C909" s="20"/>
      <c r="D909" s="20"/>
      <c r="E909" s="20"/>
      <c r="F909" s="20"/>
      <c r="G909" s="20"/>
    </row>
    <row r="910" spans="1:7" ht="13.2">
      <c r="A910" s="20"/>
      <c r="B910" s="20"/>
      <c r="C910" s="20"/>
      <c r="D910" s="20"/>
      <c r="E910" s="20"/>
      <c r="F910" s="20"/>
      <c r="G910" s="20"/>
    </row>
    <row r="911" spans="1:7" ht="13.2">
      <c r="A911" s="20"/>
      <c r="B911" s="20"/>
      <c r="C911" s="20"/>
      <c r="D911" s="20"/>
      <c r="E911" s="20"/>
      <c r="F911" s="20"/>
      <c r="G911" s="20"/>
    </row>
    <row r="912" spans="1:7" ht="13.2">
      <c r="A912" s="20"/>
      <c r="B912" s="20"/>
      <c r="C912" s="20"/>
      <c r="D912" s="20"/>
      <c r="E912" s="20"/>
      <c r="F912" s="20"/>
      <c r="G912" s="20"/>
    </row>
    <row r="913" spans="1:7" ht="13.2">
      <c r="A913" s="20"/>
      <c r="B913" s="20"/>
      <c r="C913" s="20"/>
      <c r="D913" s="20"/>
      <c r="E913" s="20"/>
      <c r="F913" s="20"/>
      <c r="G913" s="20"/>
    </row>
    <row r="914" spans="1:7" ht="13.2">
      <c r="A914" s="20"/>
      <c r="B914" s="20"/>
      <c r="C914" s="20"/>
      <c r="D914" s="20"/>
      <c r="E914" s="20"/>
      <c r="F914" s="20"/>
      <c r="G914" s="20"/>
    </row>
    <row r="915" spans="1:7" ht="13.2">
      <c r="A915" s="20"/>
      <c r="B915" s="20"/>
      <c r="C915" s="20"/>
      <c r="D915" s="20"/>
      <c r="E915" s="20"/>
      <c r="F915" s="20"/>
      <c r="G915" s="20"/>
    </row>
    <row r="916" spans="1:7" ht="13.2">
      <c r="A916" s="20"/>
      <c r="B916" s="20"/>
      <c r="C916" s="20"/>
      <c r="D916" s="20"/>
      <c r="E916" s="20"/>
      <c r="F916" s="20"/>
      <c r="G916" s="20"/>
    </row>
    <row r="917" spans="1:7" ht="13.2">
      <c r="A917" s="20"/>
      <c r="B917" s="20"/>
      <c r="C917" s="20"/>
      <c r="D917" s="20"/>
      <c r="E917" s="20"/>
      <c r="F917" s="20"/>
      <c r="G917" s="20"/>
    </row>
    <row r="918" spans="1:7" ht="13.2">
      <c r="A918" s="20"/>
      <c r="B918" s="20"/>
      <c r="C918" s="20"/>
      <c r="D918" s="20"/>
      <c r="E918" s="20"/>
      <c r="F918" s="20"/>
      <c r="G918" s="20"/>
    </row>
    <row r="919" spans="1:7" ht="13.2">
      <c r="A919" s="20"/>
      <c r="B919" s="20"/>
      <c r="C919" s="20"/>
      <c r="D919" s="20"/>
      <c r="E919" s="20"/>
      <c r="F919" s="20"/>
      <c r="G919" s="20"/>
    </row>
    <row r="920" spans="1:7" ht="13.2">
      <c r="A920" s="20"/>
      <c r="B920" s="20"/>
      <c r="C920" s="20"/>
      <c r="D920" s="20"/>
      <c r="E920" s="20"/>
      <c r="F920" s="20"/>
      <c r="G920" s="20"/>
    </row>
    <row r="921" spans="1:7" ht="13.2">
      <c r="A921" s="20"/>
      <c r="B921" s="20"/>
      <c r="C921" s="20"/>
      <c r="D921" s="20"/>
      <c r="E921" s="20"/>
      <c r="F921" s="20"/>
      <c r="G921" s="20"/>
    </row>
    <row r="922" spans="1:7" ht="13.2">
      <c r="A922" s="20"/>
      <c r="B922" s="20"/>
      <c r="C922" s="20"/>
      <c r="D922" s="20"/>
      <c r="E922" s="20"/>
      <c r="F922" s="20"/>
      <c r="G922" s="20"/>
    </row>
    <row r="923" spans="1:7" ht="13.2">
      <c r="A923" s="20"/>
      <c r="B923" s="20"/>
      <c r="C923" s="20"/>
      <c r="D923" s="20"/>
      <c r="E923" s="20"/>
      <c r="F923" s="20"/>
      <c r="G923" s="20"/>
    </row>
    <row r="924" spans="1:7" ht="13.2">
      <c r="A924" s="20"/>
      <c r="B924" s="20"/>
      <c r="C924" s="20"/>
      <c r="D924" s="20"/>
      <c r="E924" s="20"/>
      <c r="F924" s="20"/>
      <c r="G924" s="20"/>
    </row>
    <row r="925" spans="1:7" ht="13.2">
      <c r="A925" s="20"/>
      <c r="B925" s="20"/>
      <c r="C925" s="20"/>
      <c r="D925" s="20"/>
      <c r="E925" s="20"/>
      <c r="F925" s="20"/>
      <c r="G925" s="20"/>
    </row>
    <row r="926" spans="1:7" ht="13.2">
      <c r="A926" s="20"/>
      <c r="B926" s="20"/>
      <c r="C926" s="20"/>
      <c r="D926" s="20"/>
      <c r="E926" s="20"/>
      <c r="F926" s="20"/>
      <c r="G926" s="20"/>
    </row>
    <row r="927" spans="1:7" ht="13.2">
      <c r="A927" s="20"/>
      <c r="B927" s="20"/>
      <c r="C927" s="20"/>
      <c r="D927" s="20"/>
      <c r="E927" s="20"/>
      <c r="F927" s="20"/>
      <c r="G927" s="20"/>
    </row>
    <row r="928" spans="1:7" ht="13.2">
      <c r="A928" s="20"/>
      <c r="B928" s="20"/>
      <c r="C928" s="20"/>
      <c r="D928" s="20"/>
      <c r="E928" s="20"/>
      <c r="F928" s="20"/>
      <c r="G928" s="20"/>
    </row>
    <row r="929" spans="1:7" ht="13.2">
      <c r="A929" s="20"/>
      <c r="B929" s="20"/>
      <c r="C929" s="20"/>
      <c r="D929" s="20"/>
      <c r="E929" s="20"/>
      <c r="F929" s="20"/>
      <c r="G929" s="20"/>
    </row>
    <row r="930" spans="1:7" ht="13.2">
      <c r="A930" s="20"/>
      <c r="B930" s="20"/>
      <c r="C930" s="20"/>
      <c r="D930" s="20"/>
      <c r="E930" s="20"/>
      <c r="F930" s="20"/>
      <c r="G930" s="20"/>
    </row>
    <row r="931" spans="1:7" ht="13.2">
      <c r="A931" s="20"/>
      <c r="B931" s="20"/>
      <c r="C931" s="20"/>
      <c r="D931" s="20"/>
      <c r="E931" s="20"/>
      <c r="F931" s="20"/>
      <c r="G931" s="20"/>
    </row>
    <row r="932" spans="1:7" ht="13.2">
      <c r="A932" s="20"/>
      <c r="B932" s="20"/>
      <c r="C932" s="20"/>
      <c r="D932" s="20"/>
      <c r="E932" s="20"/>
      <c r="F932" s="20"/>
      <c r="G932" s="20"/>
    </row>
    <row r="933" spans="1:7" ht="13.2">
      <c r="A933" s="20"/>
      <c r="B933" s="20"/>
      <c r="C933" s="20"/>
      <c r="D933" s="20"/>
      <c r="E933" s="20"/>
      <c r="F933" s="20"/>
      <c r="G933" s="20"/>
    </row>
    <row r="934" spans="1:7" ht="13.2">
      <c r="A934" s="20"/>
      <c r="B934" s="20"/>
      <c r="C934" s="20"/>
      <c r="D934" s="20"/>
      <c r="E934" s="20"/>
      <c r="F934" s="20"/>
      <c r="G934" s="20"/>
    </row>
    <row r="935" spans="1:7" ht="13.2">
      <c r="A935" s="20"/>
      <c r="B935" s="20"/>
      <c r="C935" s="20"/>
      <c r="D935" s="20"/>
      <c r="E935" s="20"/>
      <c r="F935" s="20"/>
      <c r="G935" s="20"/>
    </row>
    <row r="936" spans="1:7" ht="13.2">
      <c r="A936" s="20"/>
      <c r="B936" s="20"/>
      <c r="C936" s="20"/>
      <c r="D936" s="20"/>
      <c r="E936" s="20"/>
      <c r="F936" s="20"/>
      <c r="G936" s="20"/>
    </row>
    <row r="937" spans="1:7" ht="13.2">
      <c r="A937" s="20"/>
      <c r="B937" s="20"/>
      <c r="C937" s="20"/>
      <c r="D937" s="20"/>
      <c r="E937" s="20"/>
      <c r="F937" s="20"/>
      <c r="G937" s="20"/>
    </row>
    <row r="938" spans="1:7" ht="13.2">
      <c r="A938" s="20"/>
      <c r="B938" s="20"/>
      <c r="C938" s="20"/>
      <c r="D938" s="20"/>
      <c r="E938" s="20"/>
      <c r="F938" s="20"/>
      <c r="G938" s="20"/>
    </row>
    <row r="939" spans="1:7" ht="13.2">
      <c r="A939" s="20"/>
      <c r="B939" s="20"/>
      <c r="C939" s="20"/>
      <c r="D939" s="20"/>
      <c r="E939" s="20"/>
      <c r="F939" s="20"/>
      <c r="G939" s="20"/>
    </row>
    <row r="940" spans="1:7" ht="13.2">
      <c r="A940" s="20"/>
      <c r="B940" s="20"/>
      <c r="C940" s="20"/>
      <c r="D940" s="20"/>
      <c r="E940" s="20"/>
      <c r="F940" s="20"/>
      <c r="G940" s="20"/>
    </row>
    <row r="941" spans="1:7" ht="13.2">
      <c r="A941" s="20"/>
      <c r="B941" s="20"/>
      <c r="C941" s="20"/>
      <c r="D941" s="20"/>
      <c r="E941" s="20"/>
      <c r="F941" s="20"/>
      <c r="G941" s="20"/>
    </row>
    <row r="942" spans="1:7" ht="13.2">
      <c r="A942" s="20"/>
      <c r="B942" s="20"/>
      <c r="C942" s="20"/>
      <c r="D942" s="20"/>
      <c r="E942" s="20"/>
      <c r="F942" s="20"/>
      <c r="G942" s="20"/>
    </row>
    <row r="943" spans="1:7" ht="13.2">
      <c r="A943" s="20"/>
      <c r="B943" s="20"/>
      <c r="C943" s="20"/>
      <c r="D943" s="20"/>
      <c r="E943" s="20"/>
      <c r="F943" s="20"/>
      <c r="G943" s="20"/>
    </row>
    <row r="944" spans="1:7" ht="13.2">
      <c r="A944" s="20"/>
      <c r="B944" s="20"/>
      <c r="C944" s="20"/>
      <c r="D944" s="20"/>
      <c r="E944" s="20"/>
      <c r="F944" s="20"/>
      <c r="G944" s="20"/>
    </row>
    <row r="945" spans="1:7" ht="13.2">
      <c r="A945" s="20"/>
      <c r="B945" s="20"/>
      <c r="C945" s="20"/>
      <c r="D945" s="20"/>
      <c r="E945" s="20"/>
      <c r="F945" s="20"/>
      <c r="G945" s="20"/>
    </row>
    <row r="946" spans="1:7" ht="13.2">
      <c r="A946" s="20"/>
      <c r="B946" s="20"/>
      <c r="C946" s="20"/>
      <c r="D946" s="20"/>
      <c r="E946" s="20"/>
      <c r="F946" s="20"/>
      <c r="G946" s="20"/>
    </row>
    <row r="947" spans="1:7" ht="13.2">
      <c r="A947" s="20"/>
      <c r="B947" s="20"/>
      <c r="C947" s="20"/>
      <c r="D947" s="20"/>
      <c r="E947" s="20"/>
      <c r="F947" s="20"/>
      <c r="G947" s="20"/>
    </row>
    <row r="948" spans="1:7" ht="13.2">
      <c r="A948" s="20"/>
      <c r="B948" s="20"/>
      <c r="C948" s="20"/>
      <c r="D948" s="20"/>
      <c r="E948" s="20"/>
      <c r="F948" s="20"/>
      <c r="G948" s="20"/>
    </row>
    <row r="949" spans="1:7" ht="13.2">
      <c r="A949" s="20"/>
      <c r="B949" s="20"/>
      <c r="C949" s="20"/>
      <c r="D949" s="20"/>
      <c r="E949" s="20"/>
      <c r="F949" s="20"/>
      <c r="G949" s="20"/>
    </row>
    <row r="950" spans="1:7" ht="13.2">
      <c r="A950" s="20"/>
      <c r="B950" s="20"/>
      <c r="C950" s="20"/>
      <c r="D950" s="20"/>
      <c r="E950" s="20"/>
      <c r="F950" s="20"/>
      <c r="G950" s="20"/>
    </row>
    <row r="951" spans="1:7" ht="13.2">
      <c r="A951" s="20"/>
      <c r="B951" s="20"/>
      <c r="C951" s="20"/>
      <c r="D951" s="20"/>
      <c r="E951" s="20"/>
      <c r="F951" s="20"/>
      <c r="G951" s="20"/>
    </row>
    <row r="952" spans="1:7" ht="13.2">
      <c r="A952" s="20"/>
      <c r="B952" s="20"/>
      <c r="C952" s="20"/>
      <c r="D952" s="20"/>
      <c r="E952" s="20"/>
      <c r="F952" s="20"/>
      <c r="G952" s="20"/>
    </row>
    <row r="953" spans="1:7" ht="13.2">
      <c r="A953" s="20"/>
      <c r="B953" s="20"/>
      <c r="C953" s="20"/>
      <c r="D953" s="20"/>
      <c r="E953" s="20"/>
      <c r="F953" s="20"/>
      <c r="G953" s="20"/>
    </row>
    <row r="954" spans="1:7" ht="13.2">
      <c r="A954" s="20"/>
      <c r="B954" s="20"/>
      <c r="C954" s="20"/>
      <c r="D954" s="20"/>
      <c r="E954" s="20"/>
      <c r="F954" s="20"/>
      <c r="G954" s="20"/>
    </row>
    <row r="955" spans="1:7" ht="13.2">
      <c r="A955" s="20"/>
      <c r="B955" s="20"/>
      <c r="C955" s="20"/>
      <c r="D955" s="20"/>
      <c r="E955" s="20"/>
      <c r="F955" s="20"/>
      <c r="G955" s="20"/>
    </row>
    <row r="956" spans="1:7" ht="13.2">
      <c r="A956" s="20"/>
      <c r="B956" s="20"/>
      <c r="C956" s="20"/>
      <c r="D956" s="20"/>
      <c r="E956" s="20"/>
      <c r="F956" s="20"/>
      <c r="G956" s="20"/>
    </row>
    <row r="957" spans="1:7" ht="13.2">
      <c r="A957" s="20"/>
      <c r="B957" s="20"/>
      <c r="C957" s="20"/>
      <c r="D957" s="20"/>
      <c r="E957" s="20"/>
      <c r="F957" s="20"/>
      <c r="G957" s="20"/>
    </row>
    <row r="958" spans="1:7" ht="13.2">
      <c r="A958" s="20"/>
      <c r="B958" s="20"/>
      <c r="C958" s="20"/>
      <c r="D958" s="20"/>
      <c r="E958" s="20"/>
      <c r="F958" s="20"/>
      <c r="G958" s="20"/>
    </row>
    <row r="959" spans="1:7" ht="13.2">
      <c r="A959" s="20"/>
      <c r="B959" s="20"/>
      <c r="C959" s="20"/>
      <c r="D959" s="20"/>
      <c r="E959" s="20"/>
      <c r="F959" s="20"/>
      <c r="G959" s="20"/>
    </row>
    <row r="960" spans="1:7" ht="13.2">
      <c r="A960" s="20"/>
      <c r="B960" s="20"/>
      <c r="C960" s="20"/>
      <c r="D960" s="20"/>
      <c r="E960" s="20"/>
      <c r="F960" s="20"/>
      <c r="G960" s="20"/>
    </row>
    <row r="961" spans="1:7" ht="13.2">
      <c r="A961" s="20"/>
      <c r="B961" s="20"/>
      <c r="C961" s="20"/>
      <c r="D961" s="20"/>
      <c r="E961" s="20"/>
      <c r="F961" s="20"/>
      <c r="G961" s="20"/>
    </row>
    <row r="962" spans="1:7" ht="13.2">
      <c r="A962" s="20"/>
      <c r="B962" s="20"/>
      <c r="C962" s="20"/>
      <c r="D962" s="20"/>
      <c r="E962" s="20"/>
      <c r="F962" s="20"/>
      <c r="G962" s="20"/>
    </row>
    <row r="963" spans="1:7" ht="13.2">
      <c r="A963" s="20"/>
      <c r="B963" s="20"/>
      <c r="C963" s="20"/>
      <c r="D963" s="20"/>
      <c r="E963" s="20"/>
      <c r="F963" s="20"/>
      <c r="G963" s="20"/>
    </row>
    <row r="964" spans="1:7" ht="13.2">
      <c r="A964" s="20"/>
      <c r="B964" s="20"/>
      <c r="C964" s="20"/>
      <c r="D964" s="20"/>
      <c r="E964" s="20"/>
      <c r="F964" s="20"/>
      <c r="G964" s="20"/>
    </row>
    <row r="965" spans="1:7" ht="13.2">
      <c r="A965" s="20"/>
      <c r="B965" s="20"/>
      <c r="C965" s="20"/>
      <c r="D965" s="20"/>
      <c r="E965" s="20"/>
      <c r="F965" s="20"/>
      <c r="G965" s="20"/>
    </row>
    <row r="966" spans="1:7" ht="13.2">
      <c r="A966" s="20"/>
      <c r="B966" s="20"/>
      <c r="C966" s="20"/>
      <c r="D966" s="20"/>
      <c r="E966" s="20"/>
      <c r="F966" s="20"/>
      <c r="G966" s="20"/>
    </row>
    <row r="967" spans="1:7" ht="13.2">
      <c r="A967" s="20"/>
      <c r="B967" s="20"/>
      <c r="C967" s="20"/>
      <c r="D967" s="20"/>
      <c r="E967" s="20"/>
      <c r="F967" s="20"/>
      <c r="G967" s="20"/>
    </row>
    <row r="968" spans="1:7" ht="13.2">
      <c r="A968" s="20"/>
      <c r="B968" s="20"/>
      <c r="C968" s="20"/>
      <c r="D968" s="20"/>
      <c r="E968" s="20"/>
      <c r="F968" s="20"/>
      <c r="G968" s="20"/>
    </row>
    <row r="969" spans="1:7" ht="13.2">
      <c r="A969" s="20"/>
      <c r="B969" s="20"/>
      <c r="C969" s="20"/>
      <c r="D969" s="20"/>
      <c r="E969" s="20"/>
      <c r="F969" s="20"/>
      <c r="G969" s="20"/>
    </row>
    <row r="970" spans="1:7" ht="13.2">
      <c r="A970" s="20"/>
      <c r="B970" s="20"/>
      <c r="C970" s="20"/>
      <c r="D970" s="20"/>
      <c r="E970" s="20"/>
      <c r="F970" s="20"/>
      <c r="G970" s="20"/>
    </row>
    <row r="971" spans="1:7" ht="13.2">
      <c r="A971" s="20"/>
      <c r="B971" s="20"/>
      <c r="C971" s="20"/>
      <c r="D971" s="20"/>
      <c r="E971" s="20"/>
      <c r="F971" s="20"/>
      <c r="G971" s="20"/>
    </row>
    <row r="972" spans="1:7" ht="13.2">
      <c r="A972" s="20"/>
      <c r="B972" s="20"/>
      <c r="C972" s="20"/>
      <c r="D972" s="20"/>
      <c r="E972" s="20"/>
      <c r="F972" s="20"/>
      <c r="G972" s="20"/>
    </row>
    <row r="973" spans="1:7" ht="13.2">
      <c r="A973" s="20"/>
      <c r="B973" s="20"/>
      <c r="C973" s="20"/>
      <c r="D973" s="20"/>
      <c r="E973" s="20"/>
      <c r="F973" s="20"/>
      <c r="G973" s="20"/>
    </row>
    <row r="974" spans="1:7" ht="13.2">
      <c r="A974" s="20"/>
      <c r="B974" s="20"/>
      <c r="C974" s="20"/>
      <c r="D974" s="20"/>
      <c r="E974" s="20"/>
      <c r="F974" s="20"/>
      <c r="G974" s="20"/>
    </row>
    <row r="975" spans="1:7" ht="13.2">
      <c r="A975" s="20"/>
      <c r="B975" s="20"/>
      <c r="C975" s="20"/>
      <c r="D975" s="20"/>
      <c r="E975" s="20"/>
      <c r="F975" s="20"/>
      <c r="G975" s="20"/>
    </row>
    <row r="976" spans="1:7" ht="13.2">
      <c r="A976" s="20"/>
      <c r="B976" s="20"/>
      <c r="C976" s="20"/>
      <c r="D976" s="20"/>
      <c r="E976" s="20"/>
      <c r="F976" s="20"/>
      <c r="G976" s="20"/>
    </row>
    <row r="977" spans="1:7" ht="13.2">
      <c r="A977" s="20"/>
      <c r="B977" s="20"/>
      <c r="C977" s="20"/>
      <c r="D977" s="20"/>
      <c r="E977" s="20"/>
      <c r="F977" s="20"/>
      <c r="G977" s="20"/>
    </row>
    <row r="978" spans="1:7" ht="13.2">
      <c r="A978" s="20"/>
      <c r="B978" s="20"/>
      <c r="C978" s="20"/>
      <c r="D978" s="20"/>
      <c r="E978" s="20"/>
      <c r="F978" s="20"/>
      <c r="G978" s="20"/>
    </row>
    <row r="979" spans="1:7" ht="13.2">
      <c r="A979" s="20"/>
      <c r="B979" s="20"/>
      <c r="C979" s="20"/>
      <c r="D979" s="20"/>
      <c r="E979" s="20"/>
      <c r="F979" s="20"/>
      <c r="G979" s="20"/>
    </row>
    <row r="980" spans="1:7" ht="13.2">
      <c r="A980" s="20"/>
      <c r="B980" s="20"/>
      <c r="C980" s="20"/>
      <c r="D980" s="20"/>
      <c r="E980" s="20"/>
      <c r="F980" s="20"/>
      <c r="G980" s="20"/>
    </row>
    <row r="981" spans="1:7" ht="13.2">
      <c r="A981" s="20"/>
      <c r="B981" s="20"/>
      <c r="C981" s="20"/>
      <c r="D981" s="20"/>
      <c r="E981" s="20"/>
      <c r="F981" s="20"/>
      <c r="G981" s="20"/>
    </row>
    <row r="982" spans="1:7" ht="13.2">
      <c r="A982" s="20"/>
      <c r="B982" s="20"/>
      <c r="C982" s="20"/>
      <c r="D982" s="20"/>
      <c r="E982" s="20"/>
      <c r="F982" s="20"/>
      <c r="G982" s="20"/>
    </row>
    <row r="983" spans="1:7" ht="13.2">
      <c r="A983" s="20"/>
      <c r="B983" s="20"/>
      <c r="C983" s="20"/>
      <c r="D983" s="20"/>
      <c r="E983" s="20"/>
      <c r="F983" s="20"/>
      <c r="G983" s="20"/>
    </row>
    <row r="984" spans="1:7" ht="13.2">
      <c r="A984" s="20"/>
      <c r="B984" s="20"/>
      <c r="C984" s="20"/>
      <c r="D984" s="20"/>
      <c r="E984" s="20"/>
      <c r="F984" s="20"/>
      <c r="G984" s="20"/>
    </row>
    <row r="985" spans="1:7" ht="13.2">
      <c r="A985" s="20"/>
      <c r="B985" s="20"/>
      <c r="C985" s="20"/>
      <c r="D985" s="20"/>
      <c r="E985" s="20"/>
      <c r="F985" s="20"/>
      <c r="G985" s="20"/>
    </row>
    <row r="986" spans="1:7" ht="13.2">
      <c r="A986" s="20"/>
      <c r="B986" s="20"/>
      <c r="C986" s="20"/>
      <c r="D986" s="20"/>
      <c r="E986" s="20"/>
      <c r="F986" s="20"/>
      <c r="G986" s="20"/>
    </row>
    <row r="987" spans="1:7" ht="13.2">
      <c r="A987" s="20"/>
      <c r="B987" s="20"/>
      <c r="C987" s="20"/>
      <c r="D987" s="20"/>
      <c r="E987" s="20"/>
      <c r="F987" s="20"/>
      <c r="G987" s="20"/>
    </row>
    <row r="988" spans="1:7" ht="13.2">
      <c r="A988" s="20"/>
      <c r="B988" s="20"/>
      <c r="C988" s="20"/>
      <c r="D988" s="20"/>
      <c r="E988" s="20"/>
      <c r="F988" s="20"/>
      <c r="G988" s="20"/>
    </row>
    <row r="989" spans="1:7" ht="13.2">
      <c r="A989" s="20"/>
      <c r="B989" s="20"/>
      <c r="C989" s="20"/>
      <c r="D989" s="20"/>
      <c r="E989" s="20"/>
      <c r="F989" s="20"/>
      <c r="G989" s="20"/>
    </row>
    <row r="990" spans="1:7" ht="13.2">
      <c r="A990" s="20"/>
      <c r="B990" s="20"/>
      <c r="C990" s="20"/>
      <c r="D990" s="20"/>
      <c r="E990" s="20"/>
      <c r="F990" s="20"/>
      <c r="G990" s="20"/>
    </row>
    <row r="991" spans="1:7" ht="13.2">
      <c r="A991" s="20"/>
      <c r="B991" s="20"/>
      <c r="C991" s="20"/>
      <c r="D991" s="20"/>
      <c r="E991" s="20"/>
      <c r="F991" s="20"/>
      <c r="G991" s="20"/>
    </row>
    <row r="992" spans="1:7" ht="13.2">
      <c r="A992" s="20"/>
      <c r="B992" s="20"/>
      <c r="C992" s="20"/>
      <c r="D992" s="20"/>
      <c r="E992" s="20"/>
      <c r="F992" s="20"/>
      <c r="G992" s="20"/>
    </row>
    <row r="993" spans="1:7" ht="13.2">
      <c r="A993" s="20"/>
      <c r="B993" s="20"/>
      <c r="C993" s="20"/>
      <c r="D993" s="20"/>
      <c r="E993" s="20"/>
      <c r="F993" s="20"/>
      <c r="G993" s="20"/>
    </row>
    <row r="994" spans="1:7" ht="13.2">
      <c r="A994" s="20"/>
      <c r="B994" s="20"/>
      <c r="C994" s="20"/>
      <c r="D994" s="20"/>
      <c r="E994" s="20"/>
      <c r="F994" s="20"/>
      <c r="G994" s="20"/>
    </row>
    <row r="995" spans="1:7" ht="13.2">
      <c r="A995" s="20"/>
      <c r="B995" s="20"/>
      <c r="C995" s="20"/>
      <c r="D995" s="20"/>
      <c r="E995" s="20"/>
      <c r="F995" s="20"/>
      <c r="G995" s="20"/>
    </row>
    <row r="996" spans="1:7" ht="13.2">
      <c r="A996" s="20"/>
      <c r="B996" s="20"/>
      <c r="C996" s="20"/>
      <c r="D996" s="20"/>
      <c r="E996" s="20"/>
      <c r="F996" s="20"/>
      <c r="G996" s="20"/>
    </row>
  </sheetData>
  <mergeCells count="4">
    <mergeCell ref="A1:E1"/>
    <mergeCell ref="B2:D2"/>
    <mergeCell ref="E2:G2"/>
    <mergeCell ref="A7:G7"/>
  </mergeCells>
  <dataValidations count="1">
    <dataValidation type="custom" errorStyle="warning" allowBlank="1" showInputMessage="1" showErrorMessage="1" errorTitle="WARNING" error="Editing this cell may compromise the functionality of the cost tool." sqref="A1:G1048576" xr:uid="{349526F8-B950-43C9-BBC2-6E3DE3A09DD3}">
      <formula1>""</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46524"/>
    <outlinePr summaryBelow="0" summaryRight="0"/>
  </sheetPr>
  <dimension ref="A1:K1021"/>
  <sheetViews>
    <sheetView workbookViewId="0">
      <selection activeCell="A11" sqref="A11"/>
    </sheetView>
  </sheetViews>
  <sheetFormatPr defaultColWidth="12.6640625" defaultRowHeight="15.75" customHeight="1"/>
  <cols>
    <col min="1" max="1" width="20.6640625" customWidth="1"/>
    <col min="2" max="10" width="14.6640625" customWidth="1"/>
    <col min="11" max="11" width="20.6640625" customWidth="1"/>
  </cols>
  <sheetData>
    <row r="1" spans="1:11" ht="26.25" customHeight="1">
      <c r="A1" s="55" t="s">
        <v>876</v>
      </c>
      <c r="B1" s="55"/>
      <c r="C1" s="55"/>
      <c r="D1" s="55"/>
      <c r="E1" s="55"/>
      <c r="F1" s="55"/>
      <c r="G1" s="55"/>
      <c r="H1" s="55"/>
      <c r="I1" s="55"/>
      <c r="J1" s="55"/>
      <c r="K1" s="24"/>
    </row>
    <row r="2" spans="1:11" ht="20.25" customHeight="1">
      <c r="A2" s="56"/>
      <c r="B2" s="202" t="s">
        <v>124</v>
      </c>
      <c r="C2" s="201"/>
      <c r="D2" s="201"/>
      <c r="E2" s="202" t="s">
        <v>125</v>
      </c>
      <c r="F2" s="201"/>
      <c r="G2" s="201"/>
      <c r="H2" s="202" t="s">
        <v>126</v>
      </c>
      <c r="I2" s="201"/>
      <c r="J2" s="201"/>
      <c r="K2" s="24"/>
    </row>
    <row r="3" spans="1:11" ht="20.25" customHeight="1">
      <c r="A3" s="57" t="s">
        <v>127</v>
      </c>
      <c r="B3" s="58" t="s">
        <v>128</v>
      </c>
      <c r="C3" s="58" t="s">
        <v>56</v>
      </c>
      <c r="D3" s="58" t="s">
        <v>129</v>
      </c>
      <c r="E3" s="58" t="s">
        <v>128</v>
      </c>
      <c r="F3" s="58" t="s">
        <v>56</v>
      </c>
      <c r="G3" s="58" t="s">
        <v>129</v>
      </c>
      <c r="H3" s="58" t="s">
        <v>128</v>
      </c>
      <c r="I3" s="58" t="s">
        <v>56</v>
      </c>
      <c r="J3" s="58" t="s">
        <v>129</v>
      </c>
      <c r="K3" s="1"/>
    </row>
    <row r="4" spans="1:11" ht="32.25" customHeight="1">
      <c r="A4" s="59" t="str">
        <f>"Total per pupil costs varied by "&amp;'1 Implementation Details'!B39*100&amp;"%"</f>
        <v>Total per pupil costs varied by 0%</v>
      </c>
      <c r="B4" s="60" t="str">
        <f>IFERROR('Background Calculations'!H5*(1-'1 Implementation Details'!$B$39),"Insufficient Data")</f>
        <v>Insufficient Data</v>
      </c>
      <c r="C4" s="60" t="str">
        <f>IFERROR('Background Calculations'!H5,"Insufficient Data")</f>
        <v>Insufficient Data</v>
      </c>
      <c r="D4" s="60" t="str">
        <f>IFERROR('Background Calculations'!H5*(1+'1 Implementation Details'!$B$39),"Insufficient Data")</f>
        <v>Insufficient Data</v>
      </c>
      <c r="E4" s="60" t="str">
        <f>IFERROR('Background Calculations'!H3*(1-'1 Implementation Details'!$B$39),"Insufficient Data")</f>
        <v>Insufficient Data</v>
      </c>
      <c r="F4" s="60" t="str">
        <f>IFERROR('Background Calculations'!H3,"Insufficient Data")</f>
        <v>Insufficient Data</v>
      </c>
      <c r="G4" s="60" t="str">
        <f>IFERROR('Background Calculations'!H3*(1+'1 Implementation Details'!$B$39),"Insufficient Data")</f>
        <v>Insufficient Data</v>
      </c>
      <c r="H4" s="60" t="str">
        <f>IFERROR('Background Calculations'!H4*(1-'1 Implementation Details'!$B$39),"Insufficient Data")</f>
        <v>Insufficient Data</v>
      </c>
      <c r="I4" s="60" t="str">
        <f>IFERROR('Background Calculations'!H4,"Insufficient Data")</f>
        <v>Insufficient Data</v>
      </c>
      <c r="J4" s="60" t="str">
        <f>IFERROR('Background Calculations'!H4*(1+'1 Implementation Details'!$B$39),"Insufficient Data")</f>
        <v>Insufficient Data</v>
      </c>
      <c r="K4" s="61"/>
    </row>
    <row r="5" spans="1:11" ht="33.75" customHeight="1">
      <c r="A5" s="43" t="str">
        <f>"Tutor costs varied by "&amp;'1 Implementation Details'!B40*100&amp;"%"</f>
        <v>Tutor costs varied by 0%</v>
      </c>
      <c r="B5" s="62" t="str">
        <f>IFERROR('Background Calculations'!C31*(1-'1 Implementation Details'!$B$40)+'Background Calculations'!C32,"Insufficient Data")</f>
        <v>Insufficient Data</v>
      </c>
      <c r="C5" s="62" t="str">
        <f>IFERROR('Background Calculations'!H5,"Insufficient Data")</f>
        <v>Insufficient Data</v>
      </c>
      <c r="D5" s="62" t="str">
        <f>IFERROR('Background Calculations'!C31*(1+'1 Implementation Details'!$B$40)+'Background Calculations'!C32,"Insufficient Data")</f>
        <v>Insufficient Data</v>
      </c>
      <c r="E5" s="62" t="str">
        <f>IFERROR('Background Calculations'!C7*(1-'1 Implementation Details'!$B$40)+'Background Calculations'!C8,"Insufficient Data")</f>
        <v>Insufficient Data</v>
      </c>
      <c r="F5" s="62" t="str">
        <f>IFERROR('Background Calculations'!H3,"Insufficient Data")</f>
        <v>Insufficient Data</v>
      </c>
      <c r="G5" s="62" t="str">
        <f>IFERROR('Background Calculations'!C7*(1+'1 Implementation Details'!$B$40)+'Background Calculations'!C8,"Insufficient Data")</f>
        <v>Insufficient Data</v>
      </c>
      <c r="H5" s="62" t="str">
        <f>IFERROR('Background Calculations'!C19*(1-'1 Implementation Details'!$B$40)+'Background Calculations'!C20,"Insufficient Data")</f>
        <v>Insufficient Data</v>
      </c>
      <c r="I5" s="62" t="str">
        <f>IFERROR('Background Calculations'!H4,"Insufficient Data")</f>
        <v>Insufficient Data</v>
      </c>
      <c r="J5" s="62" t="str">
        <f>IFERROR('Background Calculations'!C19*(1+'1 Implementation Details'!$B$40)+'Background Calculations'!C20,"Insufficient Data")</f>
        <v>Insufficient Data</v>
      </c>
      <c r="K5" s="63"/>
    </row>
    <row r="6" spans="1:11" ht="37.5" customHeight="1">
      <c r="A6" s="44" t="str">
        <f>"Training and Support costs varied by "&amp;'1 Implementation Details'!B41*100&amp;"%"</f>
        <v>Training and Support costs varied by 0%</v>
      </c>
      <c r="B6" s="64" t="str">
        <f>IFERROR('Background Calculations'!C28*(1-'1 Implementation Details'!$B$41)+'Background Calculations'!C29,"Insufficient Data")</f>
        <v>Insufficient Data</v>
      </c>
      <c r="C6" s="64" t="str">
        <f>IFERROR('Background Calculations'!H5,"Insufficient Data")</f>
        <v>Insufficient Data</v>
      </c>
      <c r="D6" s="64" t="str">
        <f>IFERROR('Background Calculations'!C28*(1+'1 Implementation Details'!$B$41)+'Background Calculations'!C29,"Insufficient Data")</f>
        <v>Insufficient Data</v>
      </c>
      <c r="E6" s="64" t="str">
        <f>IFERROR('Background Calculations'!C4*(1-'1 Implementation Details'!$B$41)+'Background Calculations'!C5,"Insufficient Data")</f>
        <v>Insufficient Data</v>
      </c>
      <c r="F6" s="64" t="str">
        <f>IFERROR('Background Calculations'!H3,"Insufficient Data")</f>
        <v>Insufficient Data</v>
      </c>
      <c r="G6" s="64" t="str">
        <f>IFERROR('Background Calculations'!C4*(1+'1 Implementation Details'!$B$41)+'Background Calculations'!C5,"Insufficient Data")</f>
        <v>Insufficient Data</v>
      </c>
      <c r="H6" s="64" t="str">
        <f>IFERROR('Background Calculations'!C16*(1-'1 Implementation Details'!$B$41)+'Background Calculations'!C17,"Insufficient Data")</f>
        <v>Insufficient Data</v>
      </c>
      <c r="I6" s="64" t="str">
        <f>IFERROR('Background Calculations'!H4,"Insufficient Data")</f>
        <v>Insufficient Data</v>
      </c>
      <c r="J6" s="64" t="str">
        <f>IFERROR('Background Calculations'!C16*(1+'1 Implementation Details'!$B$41)+'Background Calculations'!C17,"Insufficient Data")</f>
        <v>Insufficient Data</v>
      </c>
      <c r="K6" s="1"/>
    </row>
    <row r="7" spans="1:11" ht="24.75" customHeight="1">
      <c r="A7" s="65" t="s">
        <v>130</v>
      </c>
      <c r="B7" s="65"/>
      <c r="C7" s="65"/>
      <c r="D7" s="65"/>
      <c r="E7" s="65"/>
      <c r="F7" s="65"/>
      <c r="G7" s="65"/>
      <c r="H7" s="45"/>
      <c r="I7" s="65"/>
      <c r="J7" s="65"/>
      <c r="K7" s="20"/>
    </row>
    <row r="8" spans="1:11" ht="13.2">
      <c r="A8" s="1"/>
      <c r="B8" s="1"/>
      <c r="C8" s="1"/>
      <c r="D8" s="1"/>
      <c r="E8" s="1"/>
      <c r="F8" s="1"/>
      <c r="G8" s="1"/>
      <c r="H8" s="20"/>
      <c r="I8" s="1"/>
      <c r="J8" s="1"/>
      <c r="K8" s="20"/>
    </row>
    <row r="9" spans="1:11" ht="13.2">
      <c r="A9" s="1"/>
      <c r="B9" s="1"/>
      <c r="C9" s="1"/>
      <c r="D9" s="1"/>
      <c r="E9" s="1"/>
      <c r="F9" s="1"/>
      <c r="G9" s="1"/>
      <c r="H9" s="20"/>
      <c r="I9" s="1"/>
      <c r="J9" s="1"/>
      <c r="K9" s="20"/>
    </row>
    <row r="10" spans="1:11" ht="13.2">
      <c r="A10" s="1"/>
      <c r="B10" s="1"/>
      <c r="C10" s="1"/>
      <c r="D10" s="1"/>
      <c r="E10" s="1"/>
      <c r="F10" s="1"/>
      <c r="G10" s="1"/>
      <c r="H10" s="20"/>
      <c r="I10" s="1"/>
      <c r="J10" s="1"/>
      <c r="K10" s="20"/>
    </row>
    <row r="11" spans="1:11" ht="13.2">
      <c r="A11" s="1"/>
      <c r="B11" s="1"/>
      <c r="C11" s="1"/>
      <c r="D11" s="1"/>
      <c r="E11" s="1"/>
      <c r="F11" s="1"/>
      <c r="G11" s="1"/>
      <c r="H11" s="20"/>
      <c r="I11" s="1"/>
      <c r="J11" s="1"/>
      <c r="K11" s="20"/>
    </row>
    <row r="12" spans="1:11" ht="13.2">
      <c r="A12" s="1"/>
      <c r="B12" s="1"/>
      <c r="C12" s="1"/>
      <c r="D12" s="1"/>
      <c r="E12" s="1"/>
      <c r="F12" s="1"/>
      <c r="G12" s="1"/>
      <c r="H12" s="20"/>
      <c r="I12" s="1"/>
      <c r="J12" s="1"/>
      <c r="K12" s="20"/>
    </row>
    <row r="13" spans="1:11" ht="13.2">
      <c r="A13" s="1"/>
      <c r="B13" s="1"/>
      <c r="C13" s="1"/>
      <c r="D13" s="1"/>
      <c r="E13" s="1"/>
      <c r="F13" s="1"/>
      <c r="G13" s="1"/>
      <c r="H13" s="20"/>
      <c r="I13" s="1"/>
      <c r="J13" s="1"/>
      <c r="K13" s="20"/>
    </row>
    <row r="14" spans="1:11" ht="13.2">
      <c r="A14" s="1"/>
      <c r="B14" s="1"/>
      <c r="C14" s="1"/>
      <c r="D14" s="1"/>
      <c r="E14" s="1"/>
      <c r="F14" s="1"/>
      <c r="G14" s="1"/>
      <c r="H14" s="20"/>
      <c r="I14" s="1"/>
      <c r="J14" s="1"/>
      <c r="K14" s="20"/>
    </row>
    <row r="15" spans="1:11" ht="13.2">
      <c r="A15" s="1"/>
      <c r="B15" s="1"/>
      <c r="C15" s="1"/>
      <c r="D15" s="1"/>
      <c r="E15" s="1"/>
      <c r="F15" s="1"/>
      <c r="G15" s="1"/>
      <c r="H15" s="20"/>
      <c r="I15" s="1"/>
      <c r="J15" s="1"/>
      <c r="K15" s="20"/>
    </row>
    <row r="16" spans="1:11" ht="13.2">
      <c r="H16" s="20"/>
      <c r="K16" s="20"/>
    </row>
    <row r="17" spans="1:11" ht="13.2">
      <c r="H17" s="20"/>
      <c r="K17" s="20"/>
    </row>
    <row r="18" spans="1:11" ht="13.2">
      <c r="H18" s="20"/>
      <c r="K18" s="20"/>
    </row>
    <row r="19" spans="1:11" ht="13.2">
      <c r="H19" s="20"/>
      <c r="K19" s="20"/>
    </row>
    <row r="20" spans="1:11" ht="13.2">
      <c r="H20" s="20"/>
      <c r="K20" s="20"/>
    </row>
    <row r="21" spans="1:11" ht="13.2">
      <c r="H21" s="20"/>
      <c r="K21" s="20"/>
    </row>
    <row r="22" spans="1:11" ht="13.2">
      <c r="H22" s="20"/>
      <c r="K22" s="20"/>
    </row>
    <row r="23" spans="1:11" ht="13.2">
      <c r="A23" s="20"/>
      <c r="B23" s="20"/>
      <c r="C23" s="20"/>
      <c r="D23" s="20"/>
      <c r="E23" s="20"/>
      <c r="F23" s="20"/>
      <c r="G23" s="20"/>
      <c r="H23" s="20"/>
      <c r="I23" s="20"/>
      <c r="J23" s="20"/>
      <c r="K23" s="20"/>
    </row>
    <row r="24" spans="1:11" ht="13.2">
      <c r="A24" s="20"/>
      <c r="B24" s="20"/>
      <c r="C24" s="20"/>
      <c r="D24" s="20"/>
      <c r="E24" s="20"/>
      <c r="F24" s="20"/>
      <c r="G24" s="20"/>
      <c r="H24" s="20"/>
      <c r="I24" s="20"/>
      <c r="J24" s="20"/>
      <c r="K24" s="20"/>
    </row>
    <row r="25" spans="1:11" ht="13.2">
      <c r="A25" s="43"/>
      <c r="B25" s="43"/>
      <c r="C25" s="43"/>
      <c r="D25" s="43"/>
      <c r="E25" s="43"/>
      <c r="F25" s="43"/>
      <c r="G25" s="43"/>
      <c r="H25" s="43"/>
      <c r="I25" s="43"/>
      <c r="J25" s="43"/>
      <c r="K25" s="43"/>
    </row>
    <row r="26" spans="1:11" ht="13.2">
      <c r="A26" s="20"/>
      <c r="B26" s="20"/>
      <c r="C26" s="20"/>
      <c r="D26" s="20"/>
      <c r="E26" s="20"/>
      <c r="F26" s="20"/>
      <c r="G26" s="20"/>
      <c r="H26" s="20"/>
      <c r="I26" s="20"/>
      <c r="J26" s="20"/>
      <c r="K26" s="20"/>
    </row>
    <row r="27" spans="1:11" ht="13.2">
      <c r="A27" s="20"/>
      <c r="B27" s="20"/>
      <c r="C27" s="20"/>
      <c r="D27" s="20"/>
      <c r="E27" s="20"/>
      <c r="F27" s="20"/>
      <c r="G27" s="20"/>
      <c r="H27" s="20"/>
      <c r="I27" s="20"/>
      <c r="J27" s="20"/>
      <c r="K27" s="20"/>
    </row>
    <row r="28" spans="1:11" ht="13.2">
      <c r="A28" s="20"/>
      <c r="B28" s="20"/>
      <c r="C28" s="20"/>
      <c r="D28" s="20"/>
      <c r="E28" s="20"/>
      <c r="F28" s="20"/>
      <c r="G28" s="20"/>
      <c r="H28" s="20"/>
      <c r="I28" s="20"/>
      <c r="J28" s="20"/>
      <c r="K28" s="20"/>
    </row>
    <row r="29" spans="1:11" ht="13.2">
      <c r="A29" s="20"/>
      <c r="B29" s="20"/>
      <c r="C29" s="20"/>
      <c r="D29" s="20"/>
      <c r="E29" s="20"/>
      <c r="F29" s="20"/>
      <c r="G29" s="20"/>
      <c r="H29" s="20"/>
      <c r="I29" s="20"/>
      <c r="J29" s="20"/>
      <c r="K29" s="20"/>
    </row>
    <row r="30" spans="1:11" ht="13.2">
      <c r="A30" s="20"/>
      <c r="B30" s="20"/>
      <c r="C30" s="20"/>
      <c r="D30" s="20"/>
      <c r="E30" s="20"/>
      <c r="F30" s="20"/>
      <c r="G30" s="20"/>
      <c r="H30" s="20"/>
      <c r="I30" s="20"/>
      <c r="J30" s="20"/>
      <c r="K30" s="20"/>
    </row>
    <row r="31" spans="1:11" ht="13.2">
      <c r="A31" s="20"/>
      <c r="B31" s="20"/>
      <c r="C31" s="20"/>
      <c r="D31" s="20"/>
      <c r="E31" s="20"/>
      <c r="F31" s="20"/>
      <c r="G31" s="20"/>
      <c r="H31" s="20"/>
      <c r="I31" s="20"/>
      <c r="J31" s="20"/>
      <c r="K31" s="20"/>
    </row>
    <row r="32" spans="1:11" ht="13.2">
      <c r="A32" s="20"/>
      <c r="B32" s="20"/>
      <c r="C32" s="20"/>
      <c r="D32" s="20"/>
      <c r="E32" s="20"/>
      <c r="F32" s="20"/>
      <c r="G32" s="20"/>
      <c r="H32" s="20"/>
      <c r="I32" s="20"/>
      <c r="J32" s="20"/>
      <c r="K32" s="20"/>
    </row>
    <row r="33" spans="1:11" ht="13.2">
      <c r="A33" s="20"/>
      <c r="B33" s="20"/>
      <c r="C33" s="20"/>
      <c r="D33" s="20"/>
      <c r="E33" s="20"/>
      <c r="F33" s="20"/>
      <c r="G33" s="20"/>
      <c r="H33" s="20"/>
      <c r="I33" s="20"/>
      <c r="J33" s="20"/>
      <c r="K33" s="20"/>
    </row>
    <row r="34" spans="1:11" ht="13.2">
      <c r="A34" s="20"/>
      <c r="B34" s="20"/>
      <c r="C34" s="20"/>
      <c r="D34" s="20"/>
      <c r="E34" s="20"/>
      <c r="F34" s="20"/>
      <c r="G34" s="20"/>
      <c r="H34" s="20"/>
      <c r="I34" s="20"/>
      <c r="J34" s="20"/>
      <c r="K34" s="20"/>
    </row>
    <row r="35" spans="1:11" ht="13.2">
      <c r="A35" s="20"/>
      <c r="B35" s="20"/>
      <c r="C35" s="20"/>
      <c r="D35" s="20"/>
      <c r="E35" s="20"/>
      <c r="F35" s="20"/>
      <c r="G35" s="20"/>
      <c r="H35" s="20"/>
      <c r="I35" s="20"/>
      <c r="J35" s="20"/>
      <c r="K35" s="20"/>
    </row>
    <row r="36" spans="1:11" ht="13.2">
      <c r="A36" s="20"/>
      <c r="B36" s="20"/>
      <c r="C36" s="20"/>
      <c r="D36" s="20"/>
      <c r="E36" s="20"/>
      <c r="F36" s="20"/>
      <c r="G36" s="20"/>
      <c r="H36" s="20"/>
      <c r="I36" s="20"/>
      <c r="J36" s="20"/>
      <c r="K36" s="20"/>
    </row>
    <row r="37" spans="1:11" ht="13.2">
      <c r="A37" s="20"/>
      <c r="B37" s="20"/>
      <c r="C37" s="20"/>
      <c r="D37" s="20"/>
      <c r="E37" s="20"/>
      <c r="F37" s="20"/>
      <c r="G37" s="20"/>
      <c r="H37" s="20"/>
      <c r="I37" s="20"/>
      <c r="J37" s="20"/>
      <c r="K37" s="20"/>
    </row>
    <row r="38" spans="1:11" ht="13.2">
      <c r="A38" s="20"/>
      <c r="B38" s="20"/>
      <c r="C38" s="20"/>
      <c r="D38" s="20"/>
      <c r="E38" s="20"/>
      <c r="F38" s="20"/>
      <c r="G38" s="20"/>
      <c r="H38" s="20"/>
      <c r="I38" s="20"/>
      <c r="J38" s="20"/>
      <c r="K38" s="20"/>
    </row>
    <row r="39" spans="1:11" ht="13.2">
      <c r="A39" s="20"/>
      <c r="B39" s="20"/>
      <c r="C39" s="20"/>
      <c r="D39" s="20"/>
      <c r="E39" s="20"/>
      <c r="F39" s="20"/>
      <c r="G39" s="20"/>
      <c r="H39" s="20"/>
      <c r="I39" s="20"/>
      <c r="J39" s="20"/>
      <c r="K39" s="20"/>
    </row>
    <row r="40" spans="1:11" ht="13.2">
      <c r="A40" s="20"/>
      <c r="B40" s="20"/>
      <c r="C40" s="20"/>
      <c r="D40" s="20"/>
      <c r="E40" s="20"/>
      <c r="F40" s="20"/>
      <c r="G40" s="20"/>
      <c r="H40" s="20"/>
      <c r="I40" s="20"/>
      <c r="J40" s="20"/>
      <c r="K40" s="20"/>
    </row>
    <row r="41" spans="1:11" ht="13.2">
      <c r="A41" s="20"/>
      <c r="B41" s="20"/>
      <c r="C41" s="20"/>
      <c r="D41" s="20"/>
      <c r="E41" s="20"/>
      <c r="F41" s="20"/>
      <c r="G41" s="20"/>
      <c r="H41" s="20"/>
      <c r="I41" s="20"/>
      <c r="J41" s="20"/>
      <c r="K41" s="20"/>
    </row>
    <row r="42" spans="1:11" ht="13.2">
      <c r="A42" s="20"/>
      <c r="B42" s="20"/>
      <c r="C42" s="20"/>
      <c r="D42" s="20"/>
      <c r="E42" s="20"/>
      <c r="F42" s="20"/>
      <c r="G42" s="20"/>
      <c r="H42" s="20"/>
      <c r="I42" s="20"/>
      <c r="J42" s="20"/>
      <c r="K42" s="20"/>
    </row>
    <row r="43" spans="1:11" ht="13.2">
      <c r="A43" s="20"/>
      <c r="B43" s="20"/>
      <c r="C43" s="20"/>
      <c r="D43" s="20"/>
      <c r="E43" s="20"/>
      <c r="F43" s="20"/>
      <c r="G43" s="20"/>
      <c r="H43" s="20"/>
      <c r="I43" s="20"/>
      <c r="J43" s="20"/>
      <c r="K43" s="20"/>
    </row>
    <row r="44" spans="1:11" ht="13.2">
      <c r="A44" s="20"/>
      <c r="B44" s="20"/>
      <c r="C44" s="20"/>
      <c r="D44" s="20"/>
      <c r="E44" s="20"/>
      <c r="F44" s="20"/>
      <c r="G44" s="20"/>
      <c r="H44" s="20"/>
      <c r="I44" s="20"/>
      <c r="J44" s="20"/>
      <c r="K44" s="20"/>
    </row>
    <row r="45" spans="1:11" ht="13.2">
      <c r="A45" s="20"/>
      <c r="B45" s="20"/>
      <c r="C45" s="20"/>
      <c r="D45" s="20"/>
      <c r="E45" s="20"/>
      <c r="F45" s="20"/>
      <c r="G45" s="20"/>
      <c r="H45" s="20"/>
      <c r="I45" s="20"/>
      <c r="J45" s="20"/>
      <c r="K45" s="20"/>
    </row>
    <row r="46" spans="1:11" ht="13.2">
      <c r="A46" s="20"/>
      <c r="B46" s="20"/>
      <c r="C46" s="20"/>
      <c r="D46" s="20"/>
      <c r="E46" s="20"/>
      <c r="F46" s="20"/>
      <c r="G46" s="20"/>
      <c r="H46" s="20"/>
      <c r="I46" s="20"/>
      <c r="J46" s="20"/>
      <c r="K46" s="20"/>
    </row>
    <row r="47" spans="1:11" ht="13.2">
      <c r="A47" s="20"/>
      <c r="B47" s="20"/>
      <c r="C47" s="20"/>
      <c r="D47" s="20"/>
      <c r="E47" s="20"/>
      <c r="F47" s="20"/>
      <c r="G47" s="20"/>
      <c r="H47" s="20"/>
      <c r="I47" s="20"/>
      <c r="J47" s="20"/>
      <c r="K47" s="20"/>
    </row>
    <row r="48" spans="1:11" ht="13.2">
      <c r="A48" s="20"/>
      <c r="B48" s="20"/>
      <c r="C48" s="20"/>
      <c r="D48" s="20"/>
      <c r="E48" s="20"/>
      <c r="F48" s="20"/>
      <c r="G48" s="20"/>
      <c r="H48" s="20"/>
      <c r="I48" s="20"/>
      <c r="J48" s="20"/>
      <c r="K48" s="20"/>
    </row>
    <row r="49" spans="1:11" ht="13.2">
      <c r="A49" s="20"/>
      <c r="B49" s="20"/>
      <c r="C49" s="20"/>
      <c r="D49" s="20"/>
      <c r="E49" s="20"/>
      <c r="F49" s="20"/>
      <c r="G49" s="20"/>
      <c r="H49" s="20"/>
      <c r="I49" s="20"/>
      <c r="J49" s="20"/>
      <c r="K49" s="20"/>
    </row>
    <row r="50" spans="1:11" ht="13.2">
      <c r="A50" s="20"/>
      <c r="B50" s="20"/>
      <c r="C50" s="20"/>
      <c r="D50" s="20"/>
      <c r="E50" s="20"/>
      <c r="F50" s="20"/>
      <c r="G50" s="20"/>
      <c r="H50" s="20"/>
      <c r="I50" s="20"/>
      <c r="J50" s="20"/>
      <c r="K50" s="20"/>
    </row>
    <row r="51" spans="1:11" ht="13.2">
      <c r="A51" s="20"/>
      <c r="B51" s="20"/>
      <c r="C51" s="20"/>
      <c r="D51" s="20"/>
      <c r="E51" s="20"/>
      <c r="F51" s="20"/>
      <c r="G51" s="20"/>
      <c r="H51" s="20"/>
      <c r="I51" s="20"/>
      <c r="J51" s="20"/>
      <c r="K51" s="20"/>
    </row>
    <row r="52" spans="1:11" ht="13.2">
      <c r="A52" s="20"/>
      <c r="B52" s="20"/>
      <c r="C52" s="20"/>
      <c r="D52" s="20"/>
      <c r="E52" s="20"/>
      <c r="F52" s="20"/>
      <c r="G52" s="20"/>
      <c r="H52" s="20"/>
      <c r="I52" s="20"/>
      <c r="J52" s="20"/>
      <c r="K52" s="20"/>
    </row>
    <row r="53" spans="1:11" ht="13.2">
      <c r="A53" s="20"/>
      <c r="B53" s="20"/>
      <c r="C53" s="20"/>
      <c r="D53" s="20"/>
      <c r="E53" s="20"/>
      <c r="F53" s="20"/>
      <c r="G53" s="20"/>
      <c r="H53" s="20"/>
      <c r="I53" s="20"/>
      <c r="J53" s="20"/>
      <c r="K53" s="20"/>
    </row>
    <row r="54" spans="1:11" ht="13.2">
      <c r="A54" s="20"/>
      <c r="B54" s="20"/>
      <c r="C54" s="20"/>
      <c r="D54" s="20"/>
      <c r="E54" s="20"/>
      <c r="F54" s="20"/>
      <c r="G54" s="20"/>
      <c r="H54" s="20"/>
      <c r="I54" s="20"/>
      <c r="J54" s="20"/>
      <c r="K54" s="20"/>
    </row>
    <row r="55" spans="1:11" ht="13.2">
      <c r="A55" s="20"/>
      <c r="B55" s="20"/>
      <c r="C55" s="20"/>
      <c r="D55" s="20"/>
      <c r="E55" s="20"/>
      <c r="F55" s="20"/>
      <c r="G55" s="20"/>
      <c r="H55" s="20"/>
      <c r="I55" s="20"/>
      <c r="J55" s="20"/>
      <c r="K55" s="20"/>
    </row>
    <row r="56" spans="1:11" ht="13.2">
      <c r="A56" s="20"/>
      <c r="B56" s="20"/>
      <c r="C56" s="20"/>
      <c r="D56" s="20"/>
      <c r="E56" s="20"/>
      <c r="F56" s="20"/>
      <c r="G56" s="20"/>
      <c r="H56" s="20"/>
      <c r="I56" s="20"/>
      <c r="J56" s="20"/>
      <c r="K56" s="20"/>
    </row>
    <row r="57" spans="1:11" ht="13.2">
      <c r="A57" s="20"/>
      <c r="B57" s="20"/>
      <c r="C57" s="20"/>
      <c r="D57" s="20"/>
      <c r="E57" s="20"/>
      <c r="F57" s="20"/>
      <c r="G57" s="20"/>
      <c r="H57" s="20"/>
      <c r="I57" s="20"/>
      <c r="J57" s="20"/>
      <c r="K57" s="20"/>
    </row>
    <row r="58" spans="1:11" ht="13.2">
      <c r="A58" s="20"/>
      <c r="B58" s="20"/>
      <c r="C58" s="20"/>
      <c r="D58" s="20"/>
      <c r="E58" s="20"/>
      <c r="F58" s="20"/>
      <c r="G58" s="20"/>
      <c r="H58" s="20"/>
      <c r="I58" s="20"/>
      <c r="J58" s="20"/>
      <c r="K58" s="20"/>
    </row>
    <row r="59" spans="1:11" ht="13.2">
      <c r="A59" s="20"/>
      <c r="B59" s="20"/>
      <c r="C59" s="20"/>
      <c r="D59" s="20"/>
      <c r="E59" s="20"/>
      <c r="F59" s="20"/>
      <c r="G59" s="20"/>
      <c r="H59" s="20"/>
      <c r="I59" s="20"/>
      <c r="J59" s="20"/>
      <c r="K59" s="20"/>
    </row>
    <row r="60" spans="1:11" ht="13.2">
      <c r="A60" s="20"/>
      <c r="B60" s="20"/>
      <c r="C60" s="20"/>
      <c r="D60" s="20"/>
      <c r="E60" s="20"/>
      <c r="F60" s="20"/>
      <c r="G60" s="20"/>
      <c r="H60" s="20"/>
      <c r="I60" s="20"/>
      <c r="J60" s="20"/>
      <c r="K60" s="20"/>
    </row>
    <row r="61" spans="1:11" ht="13.2">
      <c r="A61" s="20"/>
      <c r="B61" s="20"/>
      <c r="C61" s="20"/>
      <c r="D61" s="20"/>
      <c r="E61" s="20"/>
      <c r="F61" s="20"/>
      <c r="G61" s="20"/>
      <c r="H61" s="20"/>
      <c r="I61" s="20"/>
      <c r="J61" s="20"/>
      <c r="K61" s="20"/>
    </row>
    <row r="62" spans="1:11" ht="13.2">
      <c r="A62" s="20"/>
      <c r="B62" s="20"/>
      <c r="C62" s="20"/>
      <c r="D62" s="20"/>
      <c r="E62" s="20"/>
      <c r="F62" s="20"/>
      <c r="G62" s="20"/>
      <c r="H62" s="20"/>
      <c r="I62" s="20"/>
      <c r="J62" s="20"/>
      <c r="K62" s="20"/>
    </row>
    <row r="63" spans="1:11" ht="13.2">
      <c r="A63" s="20"/>
      <c r="B63" s="20"/>
      <c r="C63" s="20"/>
      <c r="D63" s="20"/>
      <c r="E63" s="20"/>
      <c r="F63" s="20"/>
      <c r="G63" s="20"/>
      <c r="H63" s="20"/>
      <c r="I63" s="20"/>
      <c r="J63" s="20"/>
      <c r="K63" s="20"/>
    </row>
    <row r="64" spans="1:11" ht="13.2">
      <c r="A64" s="20"/>
      <c r="B64" s="20"/>
      <c r="C64" s="20"/>
      <c r="D64" s="20"/>
      <c r="E64" s="20"/>
      <c r="F64" s="20"/>
      <c r="G64" s="20"/>
      <c r="H64" s="20"/>
      <c r="I64" s="20"/>
      <c r="J64" s="20"/>
      <c r="K64" s="20"/>
    </row>
    <row r="65" spans="1:11" ht="13.2">
      <c r="A65" s="20"/>
      <c r="B65" s="20"/>
      <c r="C65" s="20"/>
      <c r="D65" s="20"/>
      <c r="E65" s="20"/>
      <c r="F65" s="20"/>
      <c r="G65" s="20"/>
      <c r="H65" s="20"/>
      <c r="I65" s="20"/>
      <c r="J65" s="20"/>
      <c r="K65" s="20"/>
    </row>
    <row r="66" spans="1:11" ht="13.2">
      <c r="A66" s="20"/>
      <c r="B66" s="20"/>
      <c r="C66" s="20"/>
      <c r="D66" s="20"/>
      <c r="E66" s="20"/>
      <c r="F66" s="20"/>
      <c r="G66" s="20"/>
      <c r="H66" s="20"/>
      <c r="I66" s="20"/>
      <c r="J66" s="20"/>
      <c r="K66" s="20"/>
    </row>
    <row r="67" spans="1:11" ht="13.2">
      <c r="A67" s="20"/>
      <c r="B67" s="20"/>
      <c r="C67" s="20"/>
      <c r="D67" s="20"/>
      <c r="E67" s="20"/>
      <c r="F67" s="20"/>
      <c r="G67" s="20"/>
      <c r="H67" s="20"/>
      <c r="I67" s="20"/>
      <c r="J67" s="20"/>
      <c r="K67" s="20"/>
    </row>
    <row r="68" spans="1:11" ht="13.2">
      <c r="A68" s="20"/>
      <c r="B68" s="20"/>
      <c r="C68" s="20"/>
      <c r="D68" s="20"/>
      <c r="E68" s="20"/>
      <c r="F68" s="20"/>
      <c r="G68" s="20"/>
      <c r="H68" s="20"/>
      <c r="I68" s="20"/>
      <c r="J68" s="20"/>
      <c r="K68" s="20"/>
    </row>
    <row r="69" spans="1:11" ht="13.2">
      <c r="A69" s="20"/>
      <c r="B69" s="20"/>
      <c r="C69" s="20"/>
      <c r="D69" s="20"/>
      <c r="E69" s="20"/>
      <c r="F69" s="20"/>
      <c r="G69" s="20"/>
      <c r="H69" s="20"/>
      <c r="I69" s="20"/>
      <c r="J69" s="20"/>
      <c r="K69" s="20"/>
    </row>
    <row r="70" spans="1:11" ht="13.2">
      <c r="A70" s="20"/>
      <c r="B70" s="20"/>
      <c r="C70" s="20"/>
      <c r="D70" s="20"/>
      <c r="E70" s="20"/>
      <c r="F70" s="20"/>
      <c r="G70" s="20"/>
      <c r="H70" s="20"/>
      <c r="I70" s="20"/>
      <c r="J70" s="20"/>
      <c r="K70" s="20"/>
    </row>
    <row r="71" spans="1:11" ht="13.2">
      <c r="A71" s="20"/>
      <c r="B71" s="20"/>
      <c r="C71" s="20"/>
      <c r="D71" s="20"/>
      <c r="E71" s="20"/>
      <c r="F71" s="20"/>
      <c r="G71" s="20"/>
      <c r="H71" s="20"/>
      <c r="I71" s="20"/>
      <c r="J71" s="20"/>
      <c r="K71" s="20"/>
    </row>
    <row r="72" spans="1:11" ht="13.2">
      <c r="A72" s="20"/>
      <c r="B72" s="20"/>
      <c r="C72" s="20"/>
      <c r="D72" s="20"/>
      <c r="E72" s="20"/>
      <c r="F72" s="20"/>
      <c r="G72" s="20"/>
      <c r="H72" s="20"/>
      <c r="I72" s="20"/>
      <c r="J72" s="20"/>
      <c r="K72" s="20"/>
    </row>
    <row r="73" spans="1:11" ht="13.2">
      <c r="A73" s="20"/>
      <c r="B73" s="20"/>
      <c r="C73" s="20"/>
      <c r="D73" s="20"/>
      <c r="E73" s="20"/>
      <c r="F73" s="20"/>
      <c r="G73" s="20"/>
      <c r="H73" s="20"/>
      <c r="I73" s="20"/>
      <c r="J73" s="20"/>
      <c r="K73" s="20"/>
    </row>
    <row r="74" spans="1:11" ht="13.2">
      <c r="A74" s="20"/>
      <c r="B74" s="20"/>
      <c r="C74" s="20"/>
      <c r="D74" s="20"/>
      <c r="E74" s="20"/>
      <c r="F74" s="20"/>
      <c r="G74" s="20"/>
      <c r="H74" s="20"/>
      <c r="I74" s="20"/>
      <c r="J74" s="20"/>
      <c r="K74" s="20"/>
    </row>
    <row r="75" spans="1:11" ht="13.2">
      <c r="A75" s="20"/>
      <c r="B75" s="20"/>
      <c r="C75" s="20"/>
      <c r="D75" s="20"/>
      <c r="E75" s="20"/>
      <c r="F75" s="20"/>
      <c r="G75" s="20"/>
      <c r="H75" s="20"/>
      <c r="I75" s="20"/>
      <c r="J75" s="20"/>
      <c r="K75" s="20"/>
    </row>
    <row r="76" spans="1:11" ht="13.2">
      <c r="A76" s="20"/>
      <c r="B76" s="20"/>
      <c r="C76" s="20"/>
      <c r="D76" s="20"/>
      <c r="E76" s="20"/>
      <c r="F76" s="20"/>
      <c r="G76" s="20"/>
      <c r="H76" s="20"/>
      <c r="I76" s="20"/>
      <c r="J76" s="20"/>
      <c r="K76" s="20"/>
    </row>
    <row r="77" spans="1:11" ht="13.2">
      <c r="A77" s="20"/>
      <c r="B77" s="20"/>
      <c r="C77" s="20"/>
      <c r="D77" s="20"/>
      <c r="E77" s="20"/>
      <c r="F77" s="20"/>
      <c r="G77" s="20"/>
      <c r="H77" s="20"/>
      <c r="I77" s="20"/>
      <c r="J77" s="20"/>
      <c r="K77" s="20"/>
    </row>
    <row r="78" spans="1:11" ht="13.2">
      <c r="A78" s="20"/>
      <c r="B78" s="20"/>
      <c r="C78" s="20"/>
      <c r="D78" s="20"/>
      <c r="E78" s="20"/>
      <c r="F78" s="20"/>
      <c r="G78" s="20"/>
      <c r="H78" s="20"/>
      <c r="I78" s="20"/>
      <c r="J78" s="20"/>
      <c r="K78" s="20"/>
    </row>
    <row r="79" spans="1:11" ht="13.2">
      <c r="A79" s="20"/>
      <c r="B79" s="20"/>
      <c r="C79" s="20"/>
      <c r="D79" s="20"/>
      <c r="E79" s="20"/>
      <c r="F79" s="20"/>
      <c r="G79" s="20"/>
      <c r="H79" s="20"/>
      <c r="I79" s="20"/>
      <c r="J79" s="20"/>
      <c r="K79" s="20"/>
    </row>
    <row r="80" spans="1:11" ht="13.2">
      <c r="A80" s="20"/>
      <c r="B80" s="20"/>
      <c r="C80" s="20"/>
      <c r="D80" s="20"/>
      <c r="E80" s="20"/>
      <c r="F80" s="20"/>
      <c r="G80" s="20"/>
      <c r="H80" s="20"/>
      <c r="I80" s="20"/>
      <c r="J80" s="20"/>
      <c r="K80" s="20"/>
    </row>
    <row r="81" spans="1:11" ht="13.2">
      <c r="A81" s="20"/>
      <c r="B81" s="20"/>
      <c r="C81" s="20"/>
      <c r="D81" s="20"/>
      <c r="E81" s="20"/>
      <c r="F81" s="20"/>
      <c r="G81" s="20"/>
      <c r="H81" s="20"/>
      <c r="I81" s="20"/>
      <c r="J81" s="20"/>
      <c r="K81" s="20"/>
    </row>
    <row r="82" spans="1:11" ht="13.2">
      <c r="A82" s="20"/>
      <c r="B82" s="20"/>
      <c r="C82" s="20"/>
      <c r="D82" s="20"/>
      <c r="E82" s="20"/>
      <c r="F82" s="20"/>
      <c r="G82" s="20"/>
      <c r="H82" s="20"/>
      <c r="I82" s="20"/>
      <c r="J82" s="20"/>
      <c r="K82" s="20"/>
    </row>
    <row r="83" spans="1:11" ht="13.2">
      <c r="A83" s="20"/>
      <c r="B83" s="20"/>
      <c r="C83" s="20"/>
      <c r="D83" s="20"/>
      <c r="E83" s="20"/>
      <c r="F83" s="20"/>
      <c r="G83" s="20"/>
      <c r="H83" s="20"/>
      <c r="I83" s="20"/>
      <c r="J83" s="20"/>
      <c r="K83" s="20"/>
    </row>
    <row r="84" spans="1:11" ht="13.2">
      <c r="A84" s="20"/>
      <c r="B84" s="20"/>
      <c r="C84" s="20"/>
      <c r="D84" s="20"/>
      <c r="E84" s="20"/>
      <c r="F84" s="20"/>
      <c r="G84" s="20"/>
      <c r="H84" s="20"/>
      <c r="I84" s="20"/>
      <c r="J84" s="20"/>
      <c r="K84" s="20"/>
    </row>
    <row r="85" spans="1:11" ht="13.2">
      <c r="A85" s="20"/>
      <c r="B85" s="20"/>
      <c r="C85" s="20"/>
      <c r="D85" s="20"/>
      <c r="E85" s="20"/>
      <c r="F85" s="20"/>
      <c r="G85" s="20"/>
      <c r="H85" s="20"/>
      <c r="I85" s="20"/>
      <c r="J85" s="20"/>
      <c r="K85" s="20"/>
    </row>
    <row r="86" spans="1:11" ht="13.2">
      <c r="A86" s="20"/>
      <c r="B86" s="20"/>
      <c r="C86" s="20"/>
      <c r="D86" s="20"/>
      <c r="E86" s="20"/>
      <c r="F86" s="20"/>
      <c r="G86" s="20"/>
      <c r="H86" s="20"/>
      <c r="I86" s="20"/>
      <c r="J86" s="20"/>
      <c r="K86" s="20"/>
    </row>
    <row r="87" spans="1:11" ht="13.2">
      <c r="A87" s="20"/>
      <c r="B87" s="20"/>
      <c r="C87" s="20"/>
      <c r="D87" s="20"/>
      <c r="E87" s="20"/>
      <c r="F87" s="20"/>
      <c r="G87" s="20"/>
      <c r="H87" s="20"/>
      <c r="I87" s="20"/>
      <c r="J87" s="20"/>
      <c r="K87" s="20"/>
    </row>
    <row r="88" spans="1:11" ht="13.2">
      <c r="A88" s="20"/>
      <c r="B88" s="20"/>
      <c r="C88" s="20"/>
      <c r="D88" s="20"/>
      <c r="E88" s="20"/>
      <c r="F88" s="20"/>
      <c r="G88" s="20"/>
      <c r="H88" s="20"/>
      <c r="I88" s="20"/>
      <c r="J88" s="20"/>
      <c r="K88" s="20"/>
    </row>
    <row r="89" spans="1:11" ht="13.2">
      <c r="A89" s="20"/>
      <c r="B89" s="20"/>
      <c r="C89" s="20"/>
      <c r="D89" s="20"/>
      <c r="E89" s="20"/>
      <c r="F89" s="20"/>
      <c r="G89" s="20"/>
      <c r="H89" s="20"/>
      <c r="I89" s="20"/>
      <c r="J89" s="20"/>
      <c r="K89" s="20"/>
    </row>
    <row r="90" spans="1:11" ht="13.2">
      <c r="A90" s="20"/>
      <c r="B90" s="20"/>
      <c r="C90" s="20"/>
      <c r="D90" s="20"/>
      <c r="E90" s="20"/>
      <c r="F90" s="20"/>
      <c r="G90" s="20"/>
      <c r="H90" s="20"/>
      <c r="I90" s="20"/>
      <c r="J90" s="20"/>
      <c r="K90" s="20"/>
    </row>
    <row r="91" spans="1:11" ht="13.2">
      <c r="A91" s="20"/>
      <c r="B91" s="20"/>
      <c r="C91" s="20"/>
      <c r="D91" s="20"/>
      <c r="E91" s="20"/>
      <c r="F91" s="20"/>
      <c r="G91" s="20"/>
      <c r="H91" s="20"/>
      <c r="I91" s="20"/>
      <c r="J91" s="20"/>
      <c r="K91" s="20"/>
    </row>
    <row r="92" spans="1:11" ht="13.2">
      <c r="A92" s="20"/>
      <c r="B92" s="20"/>
      <c r="C92" s="20"/>
      <c r="D92" s="20"/>
      <c r="E92" s="20"/>
      <c r="F92" s="20"/>
      <c r="G92" s="20"/>
      <c r="H92" s="20"/>
      <c r="I92" s="20"/>
      <c r="J92" s="20"/>
      <c r="K92" s="20"/>
    </row>
    <row r="93" spans="1:11" ht="13.2">
      <c r="A93" s="20"/>
      <c r="B93" s="20"/>
      <c r="C93" s="20"/>
      <c r="D93" s="20"/>
      <c r="E93" s="20"/>
      <c r="F93" s="20"/>
      <c r="G93" s="20"/>
      <c r="H93" s="20"/>
      <c r="I93" s="20"/>
      <c r="J93" s="20"/>
      <c r="K93" s="20"/>
    </row>
    <row r="94" spans="1:11" ht="13.2">
      <c r="A94" s="20"/>
      <c r="B94" s="20"/>
      <c r="C94" s="20"/>
      <c r="D94" s="20"/>
      <c r="E94" s="20"/>
      <c r="F94" s="20"/>
      <c r="G94" s="20"/>
      <c r="H94" s="20"/>
      <c r="I94" s="20"/>
      <c r="J94" s="20"/>
      <c r="K94" s="20"/>
    </row>
    <row r="95" spans="1:11" ht="13.2">
      <c r="A95" s="20"/>
      <c r="B95" s="20"/>
      <c r="C95" s="20"/>
      <c r="D95" s="20"/>
      <c r="E95" s="20"/>
      <c r="F95" s="20"/>
      <c r="G95" s="20"/>
      <c r="H95" s="20"/>
      <c r="I95" s="20"/>
      <c r="J95" s="20"/>
      <c r="K95" s="20"/>
    </row>
    <row r="96" spans="1:11" ht="13.2">
      <c r="A96" s="20"/>
      <c r="B96" s="20"/>
      <c r="C96" s="20"/>
      <c r="D96" s="20"/>
      <c r="E96" s="20"/>
      <c r="F96" s="20"/>
      <c r="G96" s="20"/>
      <c r="H96" s="20"/>
      <c r="I96" s="20"/>
      <c r="J96" s="20"/>
      <c r="K96" s="20"/>
    </row>
    <row r="97" spans="1:11" ht="13.2">
      <c r="A97" s="20"/>
      <c r="B97" s="20"/>
      <c r="C97" s="20"/>
      <c r="D97" s="20"/>
      <c r="E97" s="20"/>
      <c r="F97" s="20"/>
      <c r="G97" s="20"/>
      <c r="H97" s="20"/>
      <c r="I97" s="20"/>
      <c r="J97" s="20"/>
      <c r="K97" s="20"/>
    </row>
    <row r="98" spans="1:11" ht="13.2">
      <c r="A98" s="20"/>
      <c r="B98" s="20"/>
      <c r="C98" s="20"/>
      <c r="D98" s="20"/>
      <c r="E98" s="20"/>
      <c r="F98" s="20"/>
      <c r="G98" s="20"/>
      <c r="H98" s="20"/>
      <c r="I98" s="20"/>
      <c r="J98" s="20"/>
      <c r="K98" s="20"/>
    </row>
    <row r="99" spans="1:11" ht="13.2">
      <c r="A99" s="20"/>
      <c r="B99" s="20"/>
      <c r="C99" s="20"/>
      <c r="D99" s="20"/>
      <c r="E99" s="20"/>
      <c r="F99" s="20"/>
      <c r="G99" s="20"/>
      <c r="H99" s="20"/>
      <c r="I99" s="20"/>
      <c r="J99" s="20"/>
      <c r="K99" s="20"/>
    </row>
    <row r="100" spans="1:11" ht="13.2">
      <c r="A100" s="20"/>
      <c r="B100" s="20"/>
      <c r="C100" s="20"/>
      <c r="D100" s="20"/>
      <c r="E100" s="20"/>
      <c r="F100" s="20"/>
      <c r="G100" s="20"/>
      <c r="H100" s="20"/>
      <c r="I100" s="20"/>
      <c r="J100" s="20"/>
      <c r="K100" s="20"/>
    </row>
    <row r="101" spans="1:11" ht="13.2">
      <c r="A101" s="20"/>
      <c r="B101" s="20"/>
      <c r="C101" s="20"/>
      <c r="D101" s="20"/>
      <c r="E101" s="20"/>
      <c r="F101" s="20"/>
      <c r="G101" s="20"/>
      <c r="H101" s="20"/>
      <c r="I101" s="20"/>
      <c r="J101" s="20"/>
      <c r="K101" s="20"/>
    </row>
    <row r="102" spans="1:11" ht="13.2">
      <c r="A102" s="20"/>
      <c r="B102" s="20"/>
      <c r="C102" s="20"/>
      <c r="D102" s="20"/>
      <c r="E102" s="20"/>
      <c r="F102" s="20"/>
      <c r="G102" s="20"/>
      <c r="H102" s="20"/>
      <c r="I102" s="20"/>
      <c r="J102" s="20"/>
      <c r="K102" s="20"/>
    </row>
    <row r="103" spans="1:11" ht="13.2">
      <c r="A103" s="20"/>
      <c r="B103" s="20"/>
      <c r="C103" s="20"/>
      <c r="D103" s="20"/>
      <c r="E103" s="20"/>
      <c r="F103" s="20"/>
      <c r="G103" s="20"/>
      <c r="H103" s="20"/>
      <c r="I103" s="20"/>
      <c r="J103" s="20"/>
      <c r="K103" s="20"/>
    </row>
    <row r="104" spans="1:11" ht="13.2">
      <c r="A104" s="20"/>
      <c r="B104" s="20"/>
      <c r="C104" s="20"/>
      <c r="D104" s="20"/>
      <c r="E104" s="20"/>
      <c r="F104" s="20"/>
      <c r="G104" s="20"/>
      <c r="H104" s="20"/>
      <c r="I104" s="20"/>
      <c r="J104" s="20"/>
      <c r="K104" s="20"/>
    </row>
    <row r="105" spans="1:11" ht="13.2">
      <c r="A105" s="20"/>
      <c r="B105" s="20"/>
      <c r="C105" s="20"/>
      <c r="D105" s="20"/>
      <c r="E105" s="20"/>
      <c r="F105" s="20"/>
      <c r="G105" s="20"/>
      <c r="H105" s="20"/>
      <c r="I105" s="20"/>
      <c r="J105" s="20"/>
      <c r="K105" s="20"/>
    </row>
    <row r="106" spans="1:11" ht="13.2">
      <c r="A106" s="20"/>
      <c r="B106" s="20"/>
      <c r="C106" s="20"/>
      <c r="D106" s="20"/>
      <c r="E106" s="20"/>
      <c r="F106" s="20"/>
      <c r="G106" s="20"/>
      <c r="H106" s="20"/>
      <c r="I106" s="20"/>
      <c r="J106" s="20"/>
      <c r="K106" s="20"/>
    </row>
    <row r="107" spans="1:11" ht="13.2">
      <c r="A107" s="20"/>
      <c r="B107" s="20"/>
      <c r="C107" s="20"/>
      <c r="D107" s="20"/>
      <c r="E107" s="20"/>
      <c r="F107" s="20"/>
      <c r="G107" s="20"/>
      <c r="H107" s="20"/>
      <c r="I107" s="20"/>
      <c r="J107" s="20"/>
      <c r="K107" s="20"/>
    </row>
    <row r="108" spans="1:11" ht="13.2">
      <c r="A108" s="20"/>
      <c r="B108" s="20"/>
      <c r="C108" s="20"/>
      <c r="D108" s="20"/>
      <c r="E108" s="20"/>
      <c r="F108" s="20"/>
      <c r="G108" s="20"/>
      <c r="H108" s="20"/>
      <c r="I108" s="20"/>
      <c r="J108" s="20"/>
      <c r="K108" s="20"/>
    </row>
    <row r="109" spans="1:11" ht="13.2">
      <c r="A109" s="20"/>
      <c r="B109" s="20"/>
      <c r="C109" s="20"/>
      <c r="D109" s="20"/>
      <c r="E109" s="20"/>
      <c r="F109" s="20"/>
      <c r="G109" s="20"/>
      <c r="H109" s="20"/>
      <c r="I109" s="20"/>
      <c r="J109" s="20"/>
      <c r="K109" s="20"/>
    </row>
    <row r="110" spans="1:11" ht="13.2">
      <c r="A110" s="20"/>
      <c r="B110" s="20"/>
      <c r="C110" s="20"/>
      <c r="D110" s="20"/>
      <c r="E110" s="20"/>
      <c r="F110" s="20"/>
      <c r="G110" s="20"/>
      <c r="H110" s="20"/>
      <c r="I110" s="20"/>
      <c r="J110" s="20"/>
      <c r="K110" s="20"/>
    </row>
    <row r="111" spans="1:11" ht="13.2">
      <c r="A111" s="20"/>
      <c r="B111" s="20"/>
      <c r="C111" s="20"/>
      <c r="D111" s="20"/>
      <c r="E111" s="20"/>
      <c r="F111" s="20"/>
      <c r="G111" s="20"/>
      <c r="H111" s="20"/>
      <c r="I111" s="20"/>
      <c r="J111" s="20"/>
      <c r="K111" s="20"/>
    </row>
    <row r="112" spans="1:11" ht="13.2">
      <c r="A112" s="20"/>
      <c r="B112" s="20"/>
      <c r="C112" s="20"/>
      <c r="D112" s="20"/>
      <c r="E112" s="20"/>
      <c r="F112" s="20"/>
      <c r="G112" s="20"/>
      <c r="H112" s="20"/>
      <c r="I112" s="20"/>
      <c r="J112" s="20"/>
      <c r="K112" s="20"/>
    </row>
    <row r="113" spans="1:11" ht="13.2">
      <c r="A113" s="20"/>
      <c r="B113" s="20"/>
      <c r="C113" s="20"/>
      <c r="D113" s="20"/>
      <c r="E113" s="20"/>
      <c r="F113" s="20"/>
      <c r="G113" s="20"/>
      <c r="H113" s="20"/>
      <c r="I113" s="20"/>
      <c r="J113" s="20"/>
      <c r="K113" s="20"/>
    </row>
    <row r="114" spans="1:11" ht="13.2">
      <c r="A114" s="20"/>
      <c r="B114" s="20"/>
      <c r="C114" s="20"/>
      <c r="D114" s="20"/>
      <c r="E114" s="20"/>
      <c r="F114" s="20"/>
      <c r="G114" s="20"/>
      <c r="H114" s="20"/>
      <c r="I114" s="20"/>
      <c r="J114" s="20"/>
      <c r="K114" s="20"/>
    </row>
    <row r="115" spans="1:11" ht="13.2">
      <c r="A115" s="20"/>
      <c r="B115" s="20"/>
      <c r="C115" s="20"/>
      <c r="D115" s="20"/>
      <c r="E115" s="20"/>
      <c r="F115" s="20"/>
      <c r="G115" s="20"/>
      <c r="H115" s="20"/>
      <c r="I115" s="20"/>
      <c r="J115" s="20"/>
      <c r="K115" s="20"/>
    </row>
    <row r="116" spans="1:11" ht="13.2">
      <c r="A116" s="20"/>
      <c r="B116" s="20"/>
      <c r="C116" s="20"/>
      <c r="D116" s="20"/>
      <c r="E116" s="20"/>
      <c r="F116" s="20"/>
      <c r="G116" s="20"/>
      <c r="H116" s="20"/>
      <c r="I116" s="20"/>
      <c r="J116" s="20"/>
      <c r="K116" s="20"/>
    </row>
    <row r="117" spans="1:11" ht="13.2">
      <c r="A117" s="20"/>
      <c r="B117" s="20"/>
      <c r="C117" s="20"/>
      <c r="D117" s="20"/>
      <c r="E117" s="20"/>
      <c r="F117" s="20"/>
      <c r="G117" s="20"/>
      <c r="H117" s="20"/>
      <c r="I117" s="20"/>
      <c r="J117" s="20"/>
      <c r="K117" s="20"/>
    </row>
    <row r="118" spans="1:11" ht="13.2">
      <c r="A118" s="20"/>
      <c r="B118" s="20"/>
      <c r="C118" s="20"/>
      <c r="D118" s="20"/>
      <c r="E118" s="20"/>
      <c r="F118" s="20"/>
      <c r="G118" s="20"/>
      <c r="H118" s="20"/>
      <c r="I118" s="20"/>
      <c r="J118" s="20"/>
      <c r="K118" s="20"/>
    </row>
    <row r="119" spans="1:11" ht="13.2">
      <c r="A119" s="20"/>
      <c r="B119" s="20"/>
      <c r="C119" s="20"/>
      <c r="D119" s="20"/>
      <c r="E119" s="20"/>
      <c r="F119" s="20"/>
      <c r="G119" s="20"/>
      <c r="H119" s="20"/>
      <c r="I119" s="20"/>
      <c r="J119" s="20"/>
      <c r="K119" s="20"/>
    </row>
    <row r="120" spans="1:11" ht="13.2">
      <c r="A120" s="20"/>
      <c r="B120" s="20"/>
      <c r="C120" s="20"/>
      <c r="D120" s="20"/>
      <c r="E120" s="20"/>
      <c r="F120" s="20"/>
      <c r="G120" s="20"/>
      <c r="H120" s="20"/>
      <c r="I120" s="20"/>
      <c r="J120" s="20"/>
      <c r="K120" s="20"/>
    </row>
    <row r="121" spans="1:11" ht="13.2">
      <c r="A121" s="20"/>
      <c r="B121" s="20"/>
      <c r="C121" s="20"/>
      <c r="D121" s="20"/>
      <c r="E121" s="20"/>
      <c r="F121" s="20"/>
      <c r="G121" s="20"/>
      <c r="H121" s="20"/>
      <c r="I121" s="20"/>
      <c r="J121" s="20"/>
      <c r="K121" s="20"/>
    </row>
    <row r="122" spans="1:11" ht="13.2">
      <c r="A122" s="20"/>
      <c r="B122" s="20"/>
      <c r="C122" s="20"/>
      <c r="D122" s="20"/>
      <c r="E122" s="20"/>
      <c r="F122" s="20"/>
      <c r="G122" s="20"/>
      <c r="H122" s="20"/>
      <c r="I122" s="20"/>
      <c r="J122" s="20"/>
      <c r="K122" s="20"/>
    </row>
    <row r="123" spans="1:11" ht="13.2">
      <c r="A123" s="20"/>
      <c r="B123" s="20"/>
      <c r="C123" s="20"/>
      <c r="D123" s="20"/>
      <c r="E123" s="20"/>
      <c r="F123" s="20"/>
      <c r="G123" s="20"/>
      <c r="H123" s="20"/>
      <c r="I123" s="20"/>
      <c r="J123" s="20"/>
      <c r="K123" s="20"/>
    </row>
    <row r="124" spans="1:11" ht="13.2">
      <c r="A124" s="20"/>
      <c r="B124" s="20"/>
      <c r="C124" s="20"/>
      <c r="D124" s="20"/>
      <c r="E124" s="20"/>
      <c r="F124" s="20"/>
      <c r="G124" s="20"/>
      <c r="H124" s="20"/>
      <c r="I124" s="20"/>
      <c r="J124" s="20"/>
      <c r="K124" s="20"/>
    </row>
    <row r="125" spans="1:11" ht="13.2">
      <c r="A125" s="20"/>
      <c r="B125" s="20"/>
      <c r="C125" s="20"/>
      <c r="D125" s="20"/>
      <c r="E125" s="20"/>
      <c r="F125" s="20"/>
      <c r="G125" s="20"/>
      <c r="H125" s="20"/>
      <c r="I125" s="20"/>
      <c r="J125" s="20"/>
      <c r="K125" s="20"/>
    </row>
    <row r="126" spans="1:11" ht="13.2">
      <c r="A126" s="20"/>
      <c r="B126" s="20"/>
      <c r="C126" s="20"/>
      <c r="D126" s="20"/>
      <c r="E126" s="20"/>
      <c r="F126" s="20"/>
      <c r="G126" s="20"/>
      <c r="H126" s="20"/>
      <c r="I126" s="20"/>
      <c r="J126" s="20"/>
      <c r="K126" s="20"/>
    </row>
    <row r="127" spans="1:11" ht="13.2">
      <c r="A127" s="20"/>
      <c r="B127" s="20"/>
      <c r="C127" s="20"/>
      <c r="D127" s="20"/>
      <c r="E127" s="20"/>
      <c r="F127" s="20"/>
      <c r="G127" s="20"/>
      <c r="H127" s="20"/>
      <c r="I127" s="20"/>
      <c r="J127" s="20"/>
      <c r="K127" s="20"/>
    </row>
    <row r="128" spans="1:11" ht="13.2">
      <c r="A128" s="20"/>
      <c r="B128" s="20"/>
      <c r="C128" s="20"/>
      <c r="D128" s="20"/>
      <c r="E128" s="20"/>
      <c r="F128" s="20"/>
      <c r="G128" s="20"/>
      <c r="H128" s="20"/>
      <c r="I128" s="20"/>
      <c r="J128" s="20"/>
      <c r="K128" s="20"/>
    </row>
    <row r="129" spans="1:11" ht="13.2">
      <c r="A129" s="20"/>
      <c r="B129" s="20"/>
      <c r="C129" s="20"/>
      <c r="D129" s="20"/>
      <c r="E129" s="20"/>
      <c r="F129" s="20"/>
      <c r="G129" s="20"/>
      <c r="H129" s="20"/>
      <c r="I129" s="20"/>
      <c r="J129" s="20"/>
      <c r="K129" s="20"/>
    </row>
    <row r="130" spans="1:11" ht="13.2">
      <c r="A130" s="20"/>
      <c r="B130" s="20"/>
      <c r="C130" s="20"/>
      <c r="D130" s="20"/>
      <c r="E130" s="20"/>
      <c r="F130" s="20"/>
      <c r="G130" s="20"/>
      <c r="H130" s="20"/>
      <c r="I130" s="20"/>
      <c r="J130" s="20"/>
      <c r="K130" s="20"/>
    </row>
    <row r="131" spans="1:11" ht="13.2">
      <c r="A131" s="20"/>
      <c r="B131" s="20"/>
      <c r="C131" s="20"/>
      <c r="D131" s="20"/>
      <c r="E131" s="20"/>
      <c r="F131" s="20"/>
      <c r="G131" s="20"/>
      <c r="H131" s="20"/>
      <c r="I131" s="20"/>
      <c r="J131" s="20"/>
      <c r="K131" s="20"/>
    </row>
    <row r="132" spans="1:11" ht="13.2">
      <c r="A132" s="20"/>
      <c r="B132" s="20"/>
      <c r="C132" s="20"/>
      <c r="D132" s="20"/>
      <c r="E132" s="20"/>
      <c r="F132" s="20"/>
      <c r="G132" s="20"/>
      <c r="H132" s="20"/>
      <c r="I132" s="20"/>
      <c r="J132" s="20"/>
      <c r="K132" s="20"/>
    </row>
    <row r="133" spans="1:11" ht="13.2">
      <c r="A133" s="20"/>
      <c r="B133" s="20"/>
      <c r="C133" s="20"/>
      <c r="D133" s="20"/>
      <c r="E133" s="20"/>
      <c r="F133" s="20"/>
      <c r="G133" s="20"/>
      <c r="H133" s="20"/>
      <c r="I133" s="20"/>
      <c r="J133" s="20"/>
      <c r="K133" s="20"/>
    </row>
    <row r="134" spans="1:11" ht="13.2">
      <c r="A134" s="20"/>
      <c r="B134" s="20"/>
      <c r="C134" s="20"/>
      <c r="D134" s="20"/>
      <c r="E134" s="20"/>
      <c r="F134" s="20"/>
      <c r="G134" s="20"/>
      <c r="H134" s="20"/>
      <c r="I134" s="20"/>
      <c r="J134" s="20"/>
      <c r="K134" s="20"/>
    </row>
    <row r="135" spans="1:11" ht="13.2">
      <c r="A135" s="20"/>
      <c r="B135" s="20"/>
      <c r="C135" s="20"/>
      <c r="D135" s="20"/>
      <c r="E135" s="20"/>
      <c r="F135" s="20"/>
      <c r="G135" s="20"/>
      <c r="H135" s="20"/>
      <c r="I135" s="20"/>
      <c r="J135" s="20"/>
      <c r="K135" s="20"/>
    </row>
    <row r="136" spans="1:11" ht="13.2">
      <c r="A136" s="20"/>
      <c r="B136" s="20"/>
      <c r="C136" s="20"/>
      <c r="D136" s="20"/>
      <c r="E136" s="20"/>
      <c r="F136" s="20"/>
      <c r="G136" s="20"/>
      <c r="H136" s="20"/>
      <c r="I136" s="20"/>
      <c r="J136" s="20"/>
      <c r="K136" s="20"/>
    </row>
    <row r="137" spans="1:11" ht="13.2">
      <c r="A137" s="20"/>
      <c r="B137" s="20"/>
      <c r="C137" s="20"/>
      <c r="D137" s="20"/>
      <c r="E137" s="20"/>
      <c r="F137" s="20"/>
      <c r="G137" s="20"/>
      <c r="H137" s="20"/>
      <c r="I137" s="20"/>
      <c r="J137" s="20"/>
      <c r="K137" s="20"/>
    </row>
    <row r="138" spans="1:11" ht="13.2">
      <c r="A138" s="20"/>
      <c r="B138" s="20"/>
      <c r="C138" s="20"/>
      <c r="D138" s="20"/>
      <c r="E138" s="20"/>
      <c r="F138" s="20"/>
      <c r="G138" s="20"/>
      <c r="H138" s="20"/>
      <c r="I138" s="20"/>
      <c r="J138" s="20"/>
      <c r="K138" s="20"/>
    </row>
    <row r="139" spans="1:11" ht="13.2">
      <c r="A139" s="20"/>
      <c r="B139" s="20"/>
      <c r="C139" s="20"/>
      <c r="D139" s="20"/>
      <c r="E139" s="20"/>
      <c r="F139" s="20"/>
      <c r="G139" s="20"/>
      <c r="H139" s="20"/>
      <c r="I139" s="20"/>
      <c r="J139" s="20"/>
      <c r="K139" s="20"/>
    </row>
    <row r="140" spans="1:11" ht="13.2">
      <c r="A140" s="20"/>
      <c r="B140" s="20"/>
      <c r="C140" s="20"/>
      <c r="D140" s="20"/>
      <c r="E140" s="20"/>
      <c r="F140" s="20"/>
      <c r="G140" s="20"/>
      <c r="H140" s="20"/>
      <c r="I140" s="20"/>
      <c r="J140" s="20"/>
      <c r="K140" s="20"/>
    </row>
    <row r="141" spans="1:11" ht="13.2">
      <c r="A141" s="20"/>
      <c r="B141" s="20"/>
      <c r="C141" s="20"/>
      <c r="D141" s="20"/>
      <c r="E141" s="20"/>
      <c r="F141" s="20"/>
      <c r="G141" s="20"/>
      <c r="H141" s="20"/>
      <c r="I141" s="20"/>
      <c r="J141" s="20"/>
      <c r="K141" s="20"/>
    </row>
    <row r="142" spans="1:11" ht="13.2">
      <c r="A142" s="20"/>
      <c r="B142" s="20"/>
      <c r="C142" s="20"/>
      <c r="D142" s="20"/>
      <c r="E142" s="20"/>
      <c r="F142" s="20"/>
      <c r="G142" s="20"/>
      <c r="H142" s="20"/>
      <c r="I142" s="20"/>
      <c r="J142" s="20"/>
      <c r="K142" s="20"/>
    </row>
    <row r="143" spans="1:11" ht="13.2">
      <c r="A143" s="20"/>
      <c r="B143" s="20"/>
      <c r="C143" s="20"/>
      <c r="D143" s="20"/>
      <c r="E143" s="20"/>
      <c r="F143" s="20"/>
      <c r="G143" s="20"/>
      <c r="H143" s="20"/>
      <c r="I143" s="20"/>
      <c r="J143" s="20"/>
      <c r="K143" s="20"/>
    </row>
    <row r="144" spans="1:11" ht="13.2">
      <c r="A144" s="20"/>
      <c r="B144" s="20"/>
      <c r="C144" s="20"/>
      <c r="D144" s="20"/>
      <c r="E144" s="20"/>
      <c r="F144" s="20"/>
      <c r="G144" s="20"/>
      <c r="H144" s="20"/>
      <c r="I144" s="20"/>
      <c r="J144" s="20"/>
      <c r="K144" s="20"/>
    </row>
    <row r="145" spans="1:11" ht="13.2">
      <c r="A145" s="20"/>
      <c r="B145" s="20"/>
      <c r="C145" s="20"/>
      <c r="D145" s="20"/>
      <c r="E145" s="20"/>
      <c r="F145" s="20"/>
      <c r="G145" s="20"/>
      <c r="H145" s="20"/>
      <c r="I145" s="20"/>
      <c r="J145" s="20"/>
      <c r="K145" s="20"/>
    </row>
    <row r="146" spans="1:11" ht="13.2">
      <c r="A146" s="20"/>
      <c r="B146" s="20"/>
      <c r="C146" s="20"/>
      <c r="D146" s="20"/>
      <c r="E146" s="20"/>
      <c r="F146" s="20"/>
      <c r="G146" s="20"/>
      <c r="H146" s="20"/>
      <c r="I146" s="20"/>
      <c r="J146" s="20"/>
      <c r="K146" s="20"/>
    </row>
    <row r="147" spans="1:11" ht="13.2">
      <c r="A147" s="20"/>
      <c r="B147" s="20"/>
      <c r="C147" s="20"/>
      <c r="D147" s="20"/>
      <c r="E147" s="20"/>
      <c r="F147" s="20"/>
      <c r="G147" s="20"/>
      <c r="H147" s="20"/>
      <c r="I147" s="20"/>
      <c r="J147" s="20"/>
      <c r="K147" s="20"/>
    </row>
    <row r="148" spans="1:11" ht="13.2">
      <c r="A148" s="20"/>
      <c r="B148" s="20"/>
      <c r="C148" s="20"/>
      <c r="D148" s="20"/>
      <c r="E148" s="20"/>
      <c r="F148" s="20"/>
      <c r="G148" s="20"/>
      <c r="H148" s="20"/>
      <c r="I148" s="20"/>
      <c r="J148" s="20"/>
      <c r="K148" s="20"/>
    </row>
    <row r="149" spans="1:11" ht="13.2">
      <c r="A149" s="20"/>
      <c r="B149" s="20"/>
      <c r="C149" s="20"/>
      <c r="D149" s="20"/>
      <c r="E149" s="20"/>
      <c r="F149" s="20"/>
      <c r="G149" s="20"/>
      <c r="H149" s="20"/>
      <c r="I149" s="20"/>
      <c r="J149" s="20"/>
      <c r="K149" s="20"/>
    </row>
    <row r="150" spans="1:11" ht="13.2">
      <c r="A150" s="20"/>
      <c r="B150" s="20"/>
      <c r="C150" s="20"/>
      <c r="D150" s="20"/>
      <c r="E150" s="20"/>
      <c r="F150" s="20"/>
      <c r="G150" s="20"/>
      <c r="H150" s="20"/>
      <c r="I150" s="20"/>
      <c r="J150" s="20"/>
      <c r="K150" s="20"/>
    </row>
    <row r="151" spans="1:11" ht="13.2">
      <c r="A151" s="20"/>
      <c r="B151" s="20"/>
      <c r="C151" s="20"/>
      <c r="D151" s="20"/>
      <c r="E151" s="20"/>
      <c r="F151" s="20"/>
      <c r="G151" s="20"/>
      <c r="H151" s="20"/>
      <c r="I151" s="20"/>
      <c r="J151" s="20"/>
      <c r="K151" s="20"/>
    </row>
    <row r="152" spans="1:11" ht="13.2">
      <c r="A152" s="20"/>
      <c r="B152" s="20"/>
      <c r="C152" s="20"/>
      <c r="D152" s="20"/>
      <c r="E152" s="20"/>
      <c r="F152" s="20"/>
      <c r="G152" s="20"/>
      <c r="H152" s="20"/>
      <c r="I152" s="20"/>
      <c r="J152" s="20"/>
      <c r="K152" s="20"/>
    </row>
    <row r="153" spans="1:11" ht="13.2">
      <c r="A153" s="20"/>
      <c r="B153" s="20"/>
      <c r="C153" s="20"/>
      <c r="D153" s="20"/>
      <c r="E153" s="20"/>
      <c r="F153" s="20"/>
      <c r="G153" s="20"/>
      <c r="H153" s="20"/>
      <c r="I153" s="20"/>
      <c r="J153" s="20"/>
      <c r="K153" s="20"/>
    </row>
    <row r="154" spans="1:11" ht="13.2">
      <c r="A154" s="20"/>
      <c r="B154" s="20"/>
      <c r="C154" s="20"/>
      <c r="D154" s="20"/>
      <c r="E154" s="20"/>
      <c r="F154" s="20"/>
      <c r="G154" s="20"/>
      <c r="H154" s="20"/>
      <c r="I154" s="20"/>
      <c r="J154" s="20"/>
      <c r="K154" s="20"/>
    </row>
    <row r="155" spans="1:11" ht="13.2">
      <c r="A155" s="20"/>
      <c r="B155" s="20"/>
      <c r="C155" s="20"/>
      <c r="D155" s="20"/>
      <c r="E155" s="20"/>
      <c r="F155" s="20"/>
      <c r="G155" s="20"/>
      <c r="H155" s="20"/>
      <c r="I155" s="20"/>
      <c r="J155" s="20"/>
      <c r="K155" s="20"/>
    </row>
    <row r="156" spans="1:11" ht="13.2">
      <c r="A156" s="20"/>
      <c r="B156" s="20"/>
      <c r="C156" s="20"/>
      <c r="D156" s="20"/>
      <c r="E156" s="20"/>
      <c r="F156" s="20"/>
      <c r="G156" s="20"/>
      <c r="H156" s="20"/>
      <c r="I156" s="20"/>
      <c r="J156" s="20"/>
      <c r="K156" s="20"/>
    </row>
    <row r="157" spans="1:11" ht="13.2">
      <c r="A157" s="20"/>
      <c r="B157" s="20"/>
      <c r="C157" s="20"/>
      <c r="D157" s="20"/>
      <c r="E157" s="20"/>
      <c r="F157" s="20"/>
      <c r="G157" s="20"/>
      <c r="H157" s="20"/>
      <c r="I157" s="20"/>
      <c r="J157" s="20"/>
      <c r="K157" s="20"/>
    </row>
    <row r="158" spans="1:11" ht="13.2">
      <c r="A158" s="20"/>
      <c r="B158" s="20"/>
      <c r="C158" s="20"/>
      <c r="D158" s="20"/>
      <c r="E158" s="20"/>
      <c r="F158" s="20"/>
      <c r="G158" s="20"/>
      <c r="H158" s="20"/>
      <c r="I158" s="20"/>
      <c r="J158" s="20"/>
      <c r="K158" s="20"/>
    </row>
    <row r="159" spans="1:11" ht="13.2">
      <c r="A159" s="20"/>
      <c r="B159" s="20"/>
      <c r="C159" s="20"/>
      <c r="D159" s="20"/>
      <c r="E159" s="20"/>
      <c r="F159" s="20"/>
      <c r="G159" s="20"/>
      <c r="H159" s="20"/>
      <c r="I159" s="20"/>
      <c r="J159" s="20"/>
      <c r="K159" s="20"/>
    </row>
    <row r="160" spans="1:11" ht="13.2">
      <c r="A160" s="20"/>
      <c r="B160" s="20"/>
      <c r="C160" s="20"/>
      <c r="D160" s="20"/>
      <c r="E160" s="20"/>
      <c r="F160" s="20"/>
      <c r="G160" s="20"/>
      <c r="H160" s="20"/>
      <c r="I160" s="20"/>
      <c r="J160" s="20"/>
      <c r="K160" s="20"/>
    </row>
    <row r="161" spans="1:11" ht="13.2">
      <c r="A161" s="20"/>
      <c r="B161" s="20"/>
      <c r="C161" s="20"/>
      <c r="D161" s="20"/>
      <c r="E161" s="20"/>
      <c r="F161" s="20"/>
      <c r="G161" s="20"/>
      <c r="H161" s="20"/>
      <c r="I161" s="20"/>
      <c r="J161" s="20"/>
      <c r="K161" s="20"/>
    </row>
    <row r="162" spans="1:11" ht="13.2">
      <c r="A162" s="20"/>
      <c r="B162" s="20"/>
      <c r="C162" s="20"/>
      <c r="D162" s="20"/>
      <c r="E162" s="20"/>
      <c r="F162" s="20"/>
      <c r="G162" s="20"/>
      <c r="H162" s="20"/>
      <c r="I162" s="20"/>
      <c r="J162" s="20"/>
      <c r="K162" s="20"/>
    </row>
    <row r="163" spans="1:11" ht="13.2">
      <c r="A163" s="20"/>
      <c r="B163" s="20"/>
      <c r="C163" s="20"/>
      <c r="D163" s="20"/>
      <c r="E163" s="20"/>
      <c r="F163" s="20"/>
      <c r="G163" s="20"/>
      <c r="H163" s="20"/>
      <c r="I163" s="20"/>
      <c r="J163" s="20"/>
      <c r="K163" s="20"/>
    </row>
    <row r="164" spans="1:11" ht="13.2">
      <c r="A164" s="20"/>
      <c r="B164" s="20"/>
      <c r="C164" s="20"/>
      <c r="D164" s="20"/>
      <c r="E164" s="20"/>
      <c r="F164" s="20"/>
      <c r="G164" s="20"/>
      <c r="H164" s="20"/>
      <c r="I164" s="20"/>
      <c r="J164" s="20"/>
      <c r="K164" s="20"/>
    </row>
    <row r="165" spans="1:11" ht="13.2">
      <c r="A165" s="20"/>
      <c r="B165" s="20"/>
      <c r="C165" s="20"/>
      <c r="D165" s="20"/>
      <c r="E165" s="20"/>
      <c r="F165" s="20"/>
      <c r="G165" s="20"/>
      <c r="H165" s="20"/>
      <c r="I165" s="20"/>
      <c r="J165" s="20"/>
      <c r="K165" s="20"/>
    </row>
    <row r="166" spans="1:11" ht="13.2">
      <c r="A166" s="20"/>
      <c r="B166" s="20"/>
      <c r="C166" s="20"/>
      <c r="D166" s="20"/>
      <c r="E166" s="20"/>
      <c r="F166" s="20"/>
      <c r="G166" s="20"/>
      <c r="H166" s="20"/>
      <c r="I166" s="20"/>
      <c r="J166" s="20"/>
      <c r="K166" s="20"/>
    </row>
    <row r="167" spans="1:11" ht="13.2">
      <c r="A167" s="20"/>
      <c r="B167" s="20"/>
      <c r="C167" s="20"/>
      <c r="D167" s="20"/>
      <c r="E167" s="20"/>
      <c r="F167" s="20"/>
      <c r="G167" s="20"/>
      <c r="H167" s="20"/>
      <c r="I167" s="20"/>
      <c r="J167" s="20"/>
      <c r="K167" s="20"/>
    </row>
    <row r="168" spans="1:11" ht="13.2">
      <c r="A168" s="20"/>
      <c r="B168" s="20"/>
      <c r="C168" s="20"/>
      <c r="D168" s="20"/>
      <c r="E168" s="20"/>
      <c r="F168" s="20"/>
      <c r="G168" s="20"/>
      <c r="H168" s="20"/>
      <c r="I168" s="20"/>
      <c r="J168" s="20"/>
      <c r="K168" s="20"/>
    </row>
    <row r="169" spans="1:11" ht="13.2">
      <c r="A169" s="20"/>
      <c r="B169" s="20"/>
      <c r="C169" s="20"/>
      <c r="D169" s="20"/>
      <c r="E169" s="20"/>
      <c r="F169" s="20"/>
      <c r="G169" s="20"/>
      <c r="H169" s="20"/>
      <c r="I169" s="20"/>
      <c r="J169" s="20"/>
      <c r="K169" s="20"/>
    </row>
    <row r="170" spans="1:11" ht="13.2">
      <c r="A170" s="20"/>
      <c r="B170" s="20"/>
      <c r="C170" s="20"/>
      <c r="D170" s="20"/>
      <c r="E170" s="20"/>
      <c r="F170" s="20"/>
      <c r="G170" s="20"/>
      <c r="H170" s="20"/>
      <c r="I170" s="20"/>
      <c r="J170" s="20"/>
      <c r="K170" s="20"/>
    </row>
    <row r="171" spans="1:11" ht="13.2">
      <c r="A171" s="20"/>
      <c r="B171" s="20"/>
      <c r="C171" s="20"/>
      <c r="D171" s="20"/>
      <c r="E171" s="20"/>
      <c r="F171" s="20"/>
      <c r="G171" s="20"/>
      <c r="H171" s="20"/>
      <c r="I171" s="20"/>
      <c r="J171" s="20"/>
      <c r="K171" s="20"/>
    </row>
    <row r="172" spans="1:11" ht="13.2">
      <c r="A172" s="20"/>
      <c r="B172" s="20"/>
      <c r="C172" s="20"/>
      <c r="D172" s="20"/>
      <c r="E172" s="20"/>
      <c r="F172" s="20"/>
      <c r="G172" s="20"/>
      <c r="H172" s="20"/>
      <c r="I172" s="20"/>
      <c r="J172" s="20"/>
      <c r="K172" s="20"/>
    </row>
    <row r="173" spans="1:11" ht="13.2">
      <c r="A173" s="20"/>
      <c r="B173" s="20"/>
      <c r="C173" s="20"/>
      <c r="D173" s="20"/>
      <c r="E173" s="20"/>
      <c r="F173" s="20"/>
      <c r="G173" s="20"/>
      <c r="H173" s="20"/>
      <c r="I173" s="20"/>
      <c r="J173" s="20"/>
      <c r="K173" s="20"/>
    </row>
    <row r="174" spans="1:11" ht="13.2">
      <c r="A174" s="20"/>
      <c r="B174" s="20"/>
      <c r="C174" s="20"/>
      <c r="D174" s="20"/>
      <c r="E174" s="20"/>
      <c r="F174" s="20"/>
      <c r="G174" s="20"/>
      <c r="H174" s="20"/>
      <c r="I174" s="20"/>
      <c r="J174" s="20"/>
      <c r="K174" s="20"/>
    </row>
    <row r="175" spans="1:11" ht="13.2">
      <c r="A175" s="20"/>
      <c r="B175" s="20"/>
      <c r="C175" s="20"/>
      <c r="D175" s="20"/>
      <c r="E175" s="20"/>
      <c r="F175" s="20"/>
      <c r="G175" s="20"/>
      <c r="H175" s="20"/>
      <c r="I175" s="20"/>
      <c r="J175" s="20"/>
      <c r="K175" s="20"/>
    </row>
    <row r="176" spans="1:11" ht="13.2">
      <c r="A176" s="20"/>
      <c r="B176" s="20"/>
      <c r="C176" s="20"/>
      <c r="D176" s="20"/>
      <c r="E176" s="20"/>
      <c r="F176" s="20"/>
      <c r="G176" s="20"/>
      <c r="H176" s="20"/>
      <c r="I176" s="20"/>
      <c r="J176" s="20"/>
      <c r="K176" s="20"/>
    </row>
    <row r="177" spans="1:11" ht="13.2">
      <c r="A177" s="20"/>
      <c r="B177" s="20"/>
      <c r="C177" s="20"/>
      <c r="D177" s="20"/>
      <c r="E177" s="20"/>
      <c r="F177" s="20"/>
      <c r="G177" s="20"/>
      <c r="H177" s="20"/>
      <c r="I177" s="20"/>
      <c r="J177" s="20"/>
      <c r="K177" s="20"/>
    </row>
    <row r="178" spans="1:11" ht="13.2">
      <c r="A178" s="20"/>
      <c r="B178" s="20"/>
      <c r="C178" s="20"/>
      <c r="D178" s="20"/>
      <c r="E178" s="20"/>
      <c r="F178" s="20"/>
      <c r="G178" s="20"/>
      <c r="H178" s="20"/>
      <c r="I178" s="20"/>
      <c r="J178" s="20"/>
      <c r="K178" s="20"/>
    </row>
    <row r="179" spans="1:11" ht="13.2">
      <c r="A179" s="20"/>
      <c r="B179" s="20"/>
      <c r="C179" s="20"/>
      <c r="D179" s="20"/>
      <c r="E179" s="20"/>
      <c r="F179" s="20"/>
      <c r="G179" s="20"/>
      <c r="H179" s="20"/>
      <c r="I179" s="20"/>
      <c r="J179" s="20"/>
      <c r="K179" s="20"/>
    </row>
    <row r="180" spans="1:11" ht="13.2">
      <c r="A180" s="20"/>
      <c r="B180" s="20"/>
      <c r="C180" s="20"/>
      <c r="D180" s="20"/>
      <c r="E180" s="20"/>
      <c r="F180" s="20"/>
      <c r="G180" s="20"/>
      <c r="H180" s="20"/>
      <c r="I180" s="20"/>
      <c r="J180" s="20"/>
      <c r="K180" s="20"/>
    </row>
    <row r="181" spans="1:11" ht="13.2">
      <c r="A181" s="20"/>
      <c r="B181" s="20"/>
      <c r="C181" s="20"/>
      <c r="D181" s="20"/>
      <c r="E181" s="20"/>
      <c r="F181" s="20"/>
      <c r="G181" s="20"/>
      <c r="H181" s="20"/>
      <c r="I181" s="20"/>
      <c r="J181" s="20"/>
      <c r="K181" s="20"/>
    </row>
    <row r="182" spans="1:11" ht="13.2">
      <c r="A182" s="20"/>
      <c r="B182" s="20"/>
      <c r="C182" s="20"/>
      <c r="D182" s="20"/>
      <c r="E182" s="20"/>
      <c r="F182" s="20"/>
      <c r="G182" s="20"/>
      <c r="H182" s="20"/>
      <c r="I182" s="20"/>
      <c r="J182" s="20"/>
      <c r="K182" s="20"/>
    </row>
    <row r="183" spans="1:11" ht="13.2">
      <c r="A183" s="20"/>
      <c r="B183" s="20"/>
      <c r="C183" s="20"/>
      <c r="D183" s="20"/>
      <c r="E183" s="20"/>
      <c r="F183" s="20"/>
      <c r="G183" s="20"/>
      <c r="H183" s="20"/>
      <c r="I183" s="20"/>
      <c r="J183" s="20"/>
      <c r="K183" s="20"/>
    </row>
    <row r="184" spans="1:11" ht="13.2">
      <c r="A184" s="20"/>
      <c r="B184" s="20"/>
      <c r="C184" s="20"/>
      <c r="D184" s="20"/>
      <c r="E184" s="20"/>
      <c r="F184" s="20"/>
      <c r="G184" s="20"/>
      <c r="H184" s="20"/>
      <c r="I184" s="20"/>
      <c r="J184" s="20"/>
      <c r="K184" s="20"/>
    </row>
    <row r="185" spans="1:11" ht="13.2">
      <c r="A185" s="20"/>
      <c r="B185" s="20"/>
      <c r="C185" s="20"/>
      <c r="D185" s="20"/>
      <c r="E185" s="20"/>
      <c r="F185" s="20"/>
      <c r="G185" s="20"/>
      <c r="H185" s="20"/>
      <c r="I185" s="20"/>
      <c r="J185" s="20"/>
      <c r="K185" s="20"/>
    </row>
    <row r="186" spans="1:11" ht="13.2">
      <c r="A186" s="20"/>
      <c r="B186" s="20"/>
      <c r="C186" s="20"/>
      <c r="D186" s="20"/>
      <c r="E186" s="20"/>
      <c r="F186" s="20"/>
      <c r="G186" s="20"/>
      <c r="H186" s="20"/>
      <c r="I186" s="20"/>
      <c r="J186" s="20"/>
      <c r="K186" s="20"/>
    </row>
    <row r="187" spans="1:11" ht="13.2">
      <c r="A187" s="20"/>
      <c r="B187" s="20"/>
      <c r="C187" s="20"/>
      <c r="D187" s="20"/>
      <c r="E187" s="20"/>
      <c r="F187" s="20"/>
      <c r="G187" s="20"/>
      <c r="H187" s="20"/>
      <c r="I187" s="20"/>
      <c r="J187" s="20"/>
      <c r="K187" s="20"/>
    </row>
    <row r="188" spans="1:11" ht="13.2">
      <c r="A188" s="20"/>
      <c r="B188" s="20"/>
      <c r="C188" s="20"/>
      <c r="D188" s="20"/>
      <c r="E188" s="20"/>
      <c r="F188" s="20"/>
      <c r="G188" s="20"/>
      <c r="H188" s="20"/>
      <c r="I188" s="20"/>
      <c r="J188" s="20"/>
      <c r="K188" s="20"/>
    </row>
    <row r="189" spans="1:11" ht="13.2">
      <c r="A189" s="20"/>
      <c r="B189" s="20"/>
      <c r="C189" s="20"/>
      <c r="D189" s="20"/>
      <c r="E189" s="20"/>
      <c r="F189" s="20"/>
      <c r="G189" s="20"/>
      <c r="H189" s="20"/>
      <c r="I189" s="20"/>
      <c r="J189" s="20"/>
      <c r="K189" s="20"/>
    </row>
    <row r="190" spans="1:11" ht="13.2">
      <c r="A190" s="20"/>
      <c r="B190" s="20"/>
      <c r="C190" s="20"/>
      <c r="D190" s="20"/>
      <c r="E190" s="20"/>
      <c r="F190" s="20"/>
      <c r="G190" s="20"/>
      <c r="H190" s="20"/>
      <c r="I190" s="20"/>
      <c r="J190" s="20"/>
      <c r="K190" s="20"/>
    </row>
    <row r="191" spans="1:11" ht="13.2">
      <c r="A191" s="20"/>
      <c r="B191" s="20"/>
      <c r="C191" s="20"/>
      <c r="D191" s="20"/>
      <c r="E191" s="20"/>
      <c r="F191" s="20"/>
      <c r="G191" s="20"/>
      <c r="H191" s="20"/>
      <c r="I191" s="20"/>
      <c r="J191" s="20"/>
      <c r="K191" s="20"/>
    </row>
    <row r="192" spans="1:11" ht="13.2">
      <c r="A192" s="20"/>
      <c r="B192" s="20"/>
      <c r="C192" s="20"/>
      <c r="D192" s="20"/>
      <c r="E192" s="20"/>
      <c r="F192" s="20"/>
      <c r="G192" s="20"/>
      <c r="H192" s="20"/>
      <c r="I192" s="20"/>
      <c r="J192" s="20"/>
      <c r="K192" s="20"/>
    </row>
    <row r="193" spans="1:11" ht="13.2">
      <c r="A193" s="20"/>
      <c r="B193" s="20"/>
      <c r="C193" s="20"/>
      <c r="D193" s="20"/>
      <c r="E193" s="20"/>
      <c r="F193" s="20"/>
      <c r="G193" s="20"/>
      <c r="H193" s="20"/>
      <c r="I193" s="20"/>
      <c r="J193" s="20"/>
      <c r="K193" s="20"/>
    </row>
    <row r="194" spans="1:11" ht="13.2">
      <c r="A194" s="20"/>
      <c r="B194" s="20"/>
      <c r="C194" s="20"/>
      <c r="D194" s="20"/>
      <c r="E194" s="20"/>
      <c r="F194" s="20"/>
      <c r="G194" s="20"/>
      <c r="H194" s="20"/>
      <c r="I194" s="20"/>
      <c r="J194" s="20"/>
      <c r="K194" s="20"/>
    </row>
    <row r="195" spans="1:11" ht="13.2">
      <c r="A195" s="20"/>
      <c r="B195" s="20"/>
      <c r="C195" s="20"/>
      <c r="D195" s="20"/>
      <c r="E195" s="20"/>
      <c r="F195" s="20"/>
      <c r="G195" s="20"/>
      <c r="H195" s="20"/>
      <c r="I195" s="20"/>
      <c r="J195" s="20"/>
      <c r="K195" s="20"/>
    </row>
    <row r="196" spans="1:11" ht="13.2">
      <c r="A196" s="20"/>
      <c r="B196" s="20"/>
      <c r="C196" s="20"/>
      <c r="D196" s="20"/>
      <c r="E196" s="20"/>
      <c r="F196" s="20"/>
      <c r="G196" s="20"/>
      <c r="H196" s="20"/>
      <c r="I196" s="20"/>
      <c r="J196" s="20"/>
      <c r="K196" s="20"/>
    </row>
    <row r="197" spans="1:11" ht="13.2">
      <c r="A197" s="20"/>
      <c r="B197" s="20"/>
      <c r="C197" s="20"/>
      <c r="D197" s="20"/>
      <c r="E197" s="20"/>
      <c r="F197" s="20"/>
      <c r="G197" s="20"/>
      <c r="H197" s="20"/>
      <c r="I197" s="20"/>
      <c r="J197" s="20"/>
      <c r="K197" s="20"/>
    </row>
    <row r="198" spans="1:11" ht="13.2">
      <c r="A198" s="20"/>
      <c r="B198" s="20"/>
      <c r="C198" s="20"/>
      <c r="D198" s="20"/>
      <c r="E198" s="20"/>
      <c r="F198" s="20"/>
      <c r="G198" s="20"/>
      <c r="H198" s="20"/>
      <c r="I198" s="20"/>
      <c r="J198" s="20"/>
      <c r="K198" s="20"/>
    </row>
    <row r="199" spans="1:11" ht="13.2">
      <c r="A199" s="20"/>
      <c r="B199" s="20"/>
      <c r="C199" s="20"/>
      <c r="D199" s="20"/>
      <c r="E199" s="20"/>
      <c r="F199" s="20"/>
      <c r="G199" s="20"/>
      <c r="H199" s="20"/>
      <c r="I199" s="20"/>
      <c r="J199" s="20"/>
      <c r="K199" s="20"/>
    </row>
    <row r="200" spans="1:11" ht="13.2">
      <c r="A200" s="20"/>
      <c r="B200" s="20"/>
      <c r="C200" s="20"/>
      <c r="D200" s="20"/>
      <c r="E200" s="20"/>
      <c r="F200" s="20"/>
      <c r="G200" s="20"/>
      <c r="H200" s="20"/>
      <c r="I200" s="20"/>
      <c r="J200" s="20"/>
      <c r="K200" s="20"/>
    </row>
    <row r="201" spans="1:11" ht="13.2">
      <c r="A201" s="20"/>
      <c r="B201" s="20"/>
      <c r="C201" s="20"/>
      <c r="D201" s="20"/>
      <c r="E201" s="20"/>
      <c r="F201" s="20"/>
      <c r="G201" s="20"/>
      <c r="H201" s="20"/>
      <c r="I201" s="20"/>
      <c r="J201" s="20"/>
      <c r="K201" s="20"/>
    </row>
    <row r="202" spans="1:11" ht="13.2">
      <c r="A202" s="20"/>
      <c r="B202" s="20"/>
      <c r="C202" s="20"/>
      <c r="D202" s="20"/>
      <c r="E202" s="20"/>
      <c r="F202" s="20"/>
      <c r="G202" s="20"/>
      <c r="H202" s="20"/>
      <c r="I202" s="20"/>
      <c r="J202" s="20"/>
      <c r="K202" s="20"/>
    </row>
    <row r="203" spans="1:11" ht="13.2">
      <c r="A203" s="20"/>
      <c r="B203" s="20"/>
      <c r="C203" s="20"/>
      <c r="D203" s="20"/>
      <c r="E203" s="20"/>
      <c r="F203" s="20"/>
      <c r="G203" s="20"/>
      <c r="H203" s="20"/>
      <c r="I203" s="20"/>
      <c r="J203" s="20"/>
      <c r="K203" s="20"/>
    </row>
    <row r="204" spans="1:11" ht="13.2">
      <c r="A204" s="20"/>
      <c r="B204" s="20"/>
      <c r="C204" s="20"/>
      <c r="D204" s="20"/>
      <c r="E204" s="20"/>
      <c r="F204" s="20"/>
      <c r="G204" s="20"/>
      <c r="H204" s="20"/>
      <c r="I204" s="20"/>
      <c r="J204" s="20"/>
      <c r="K204" s="20"/>
    </row>
    <row r="205" spans="1:11" ht="13.2">
      <c r="A205" s="20"/>
      <c r="B205" s="20"/>
      <c r="C205" s="20"/>
      <c r="D205" s="20"/>
      <c r="E205" s="20"/>
      <c r="F205" s="20"/>
      <c r="G205" s="20"/>
      <c r="H205" s="20"/>
      <c r="I205" s="20"/>
      <c r="J205" s="20"/>
      <c r="K205" s="20"/>
    </row>
    <row r="206" spans="1:11" ht="13.2">
      <c r="A206" s="20"/>
      <c r="B206" s="20"/>
      <c r="C206" s="20"/>
      <c r="D206" s="20"/>
      <c r="E206" s="20"/>
      <c r="F206" s="20"/>
      <c r="G206" s="20"/>
      <c r="H206" s="20"/>
      <c r="I206" s="20"/>
      <c r="J206" s="20"/>
      <c r="K206" s="20"/>
    </row>
    <row r="207" spans="1:11" ht="13.2">
      <c r="A207" s="20"/>
      <c r="B207" s="20"/>
      <c r="C207" s="20"/>
      <c r="D207" s="20"/>
      <c r="E207" s="20"/>
      <c r="F207" s="20"/>
      <c r="G207" s="20"/>
      <c r="H207" s="20"/>
      <c r="I207" s="20"/>
      <c r="J207" s="20"/>
      <c r="K207" s="20"/>
    </row>
    <row r="208" spans="1:11" ht="13.2">
      <c r="A208" s="20"/>
      <c r="B208" s="20"/>
      <c r="C208" s="20"/>
      <c r="D208" s="20"/>
      <c r="E208" s="20"/>
      <c r="F208" s="20"/>
      <c r="G208" s="20"/>
      <c r="H208" s="20"/>
      <c r="I208" s="20"/>
      <c r="J208" s="20"/>
      <c r="K208" s="20"/>
    </row>
    <row r="209" spans="1:11" ht="13.2">
      <c r="A209" s="20"/>
      <c r="B209" s="20"/>
      <c r="C209" s="20"/>
      <c r="D209" s="20"/>
      <c r="E209" s="20"/>
      <c r="F209" s="20"/>
      <c r="G209" s="20"/>
      <c r="H209" s="20"/>
      <c r="I209" s="20"/>
      <c r="J209" s="20"/>
      <c r="K209" s="20"/>
    </row>
    <row r="210" spans="1:11" ht="13.2">
      <c r="A210" s="20"/>
      <c r="B210" s="20"/>
      <c r="C210" s="20"/>
      <c r="D210" s="20"/>
      <c r="E210" s="20"/>
      <c r="F210" s="20"/>
      <c r="G210" s="20"/>
      <c r="H210" s="20"/>
      <c r="I210" s="20"/>
      <c r="J210" s="20"/>
      <c r="K210" s="20"/>
    </row>
    <row r="211" spans="1:11" ht="13.2">
      <c r="A211" s="20"/>
      <c r="B211" s="20"/>
      <c r="C211" s="20"/>
      <c r="D211" s="20"/>
      <c r="E211" s="20"/>
      <c r="F211" s="20"/>
      <c r="G211" s="20"/>
      <c r="H211" s="20"/>
      <c r="I211" s="20"/>
      <c r="J211" s="20"/>
      <c r="K211" s="20"/>
    </row>
    <row r="212" spans="1:11" ht="13.2">
      <c r="A212" s="20"/>
      <c r="B212" s="20"/>
      <c r="C212" s="20"/>
      <c r="D212" s="20"/>
      <c r="E212" s="20"/>
      <c r="F212" s="20"/>
      <c r="G212" s="20"/>
      <c r="H212" s="20"/>
      <c r="I212" s="20"/>
      <c r="J212" s="20"/>
      <c r="K212" s="20"/>
    </row>
    <row r="213" spans="1:11" ht="13.2">
      <c r="A213" s="20"/>
      <c r="B213" s="20"/>
      <c r="C213" s="20"/>
      <c r="D213" s="20"/>
      <c r="E213" s="20"/>
      <c r="F213" s="20"/>
      <c r="G213" s="20"/>
      <c r="H213" s="20"/>
      <c r="I213" s="20"/>
      <c r="J213" s="20"/>
      <c r="K213" s="20"/>
    </row>
    <row r="214" spans="1:11" ht="13.2">
      <c r="A214" s="20"/>
      <c r="B214" s="20"/>
      <c r="C214" s="20"/>
      <c r="D214" s="20"/>
      <c r="E214" s="20"/>
      <c r="F214" s="20"/>
      <c r="G214" s="20"/>
      <c r="H214" s="20"/>
      <c r="I214" s="20"/>
      <c r="J214" s="20"/>
      <c r="K214" s="20"/>
    </row>
    <row r="215" spans="1:11" ht="13.2">
      <c r="A215" s="20"/>
      <c r="B215" s="20"/>
      <c r="C215" s="20"/>
      <c r="D215" s="20"/>
      <c r="E215" s="20"/>
      <c r="F215" s="20"/>
      <c r="G215" s="20"/>
      <c r="H215" s="20"/>
      <c r="I215" s="20"/>
      <c r="J215" s="20"/>
      <c r="K215" s="20"/>
    </row>
    <row r="216" spans="1:11" ht="13.2">
      <c r="A216" s="20"/>
      <c r="B216" s="20"/>
      <c r="C216" s="20"/>
      <c r="D216" s="20"/>
      <c r="E216" s="20"/>
      <c r="F216" s="20"/>
      <c r="G216" s="20"/>
      <c r="H216" s="20"/>
      <c r="I216" s="20"/>
      <c r="J216" s="20"/>
      <c r="K216" s="20"/>
    </row>
    <row r="217" spans="1:11" ht="13.2">
      <c r="A217" s="20"/>
      <c r="B217" s="20"/>
      <c r="C217" s="20"/>
      <c r="D217" s="20"/>
      <c r="E217" s="20"/>
      <c r="F217" s="20"/>
      <c r="G217" s="20"/>
      <c r="H217" s="20"/>
      <c r="I217" s="20"/>
      <c r="J217" s="20"/>
      <c r="K217" s="20"/>
    </row>
    <row r="218" spans="1:11" ht="13.2">
      <c r="A218" s="20"/>
      <c r="B218" s="20"/>
      <c r="C218" s="20"/>
      <c r="D218" s="20"/>
      <c r="E218" s="20"/>
      <c r="F218" s="20"/>
      <c r="G218" s="20"/>
      <c r="H218" s="20"/>
      <c r="I218" s="20"/>
      <c r="J218" s="20"/>
      <c r="K218" s="20"/>
    </row>
    <row r="219" spans="1:11" ht="13.2">
      <c r="A219" s="20"/>
      <c r="B219" s="20"/>
      <c r="C219" s="20"/>
      <c r="D219" s="20"/>
      <c r="E219" s="20"/>
      <c r="F219" s="20"/>
      <c r="G219" s="20"/>
      <c r="H219" s="20"/>
      <c r="I219" s="20"/>
      <c r="J219" s="20"/>
      <c r="K219" s="20"/>
    </row>
    <row r="220" spans="1:11" ht="13.2">
      <c r="A220" s="20"/>
      <c r="B220" s="20"/>
      <c r="C220" s="20"/>
      <c r="D220" s="20"/>
      <c r="E220" s="20"/>
      <c r="F220" s="20"/>
      <c r="G220" s="20"/>
      <c r="H220" s="20"/>
      <c r="I220" s="20"/>
      <c r="J220" s="20"/>
      <c r="K220" s="20"/>
    </row>
    <row r="221" spans="1:11" ht="13.2">
      <c r="A221" s="20"/>
      <c r="B221" s="20"/>
      <c r="C221" s="20"/>
      <c r="D221" s="20"/>
      <c r="E221" s="20"/>
      <c r="F221" s="20"/>
      <c r="G221" s="20"/>
      <c r="H221" s="20"/>
      <c r="I221" s="20"/>
      <c r="J221" s="20"/>
      <c r="K221" s="20"/>
    </row>
    <row r="222" spans="1:11" ht="13.2">
      <c r="A222" s="20"/>
      <c r="B222" s="20"/>
      <c r="C222" s="20"/>
      <c r="D222" s="20"/>
      <c r="E222" s="20"/>
      <c r="F222" s="20"/>
      <c r="G222" s="20"/>
      <c r="H222" s="20"/>
      <c r="I222" s="20"/>
      <c r="J222" s="20"/>
      <c r="K222" s="20"/>
    </row>
    <row r="223" spans="1:11" ht="13.2">
      <c r="A223" s="20"/>
      <c r="B223" s="20"/>
      <c r="C223" s="20"/>
      <c r="D223" s="20"/>
      <c r="E223" s="20"/>
      <c r="F223" s="20"/>
      <c r="G223" s="20"/>
      <c r="H223" s="20"/>
      <c r="I223" s="20"/>
      <c r="J223" s="20"/>
      <c r="K223" s="20"/>
    </row>
    <row r="224" spans="1:11" ht="13.2">
      <c r="A224" s="20"/>
      <c r="B224" s="20"/>
      <c r="C224" s="20"/>
      <c r="D224" s="20"/>
      <c r="E224" s="20"/>
      <c r="F224" s="20"/>
      <c r="G224" s="20"/>
      <c r="H224" s="20"/>
      <c r="I224" s="20"/>
      <c r="J224" s="20"/>
      <c r="K224" s="20"/>
    </row>
    <row r="225" spans="1:11" ht="13.2">
      <c r="A225" s="20"/>
      <c r="B225" s="20"/>
      <c r="C225" s="20"/>
      <c r="D225" s="20"/>
      <c r="E225" s="20"/>
      <c r="F225" s="20"/>
      <c r="G225" s="20"/>
      <c r="H225" s="20"/>
      <c r="I225" s="20"/>
      <c r="J225" s="20"/>
      <c r="K225" s="20"/>
    </row>
    <row r="226" spans="1:11" ht="13.2">
      <c r="A226" s="20"/>
      <c r="B226" s="20"/>
      <c r="C226" s="20"/>
      <c r="D226" s="20"/>
      <c r="E226" s="20"/>
      <c r="F226" s="20"/>
      <c r="G226" s="20"/>
      <c r="H226" s="20"/>
      <c r="I226" s="20"/>
      <c r="J226" s="20"/>
      <c r="K226" s="20"/>
    </row>
    <row r="227" spans="1:11" ht="13.2">
      <c r="A227" s="20"/>
      <c r="B227" s="20"/>
      <c r="C227" s="20"/>
      <c r="D227" s="20"/>
      <c r="E227" s="20"/>
      <c r="F227" s="20"/>
      <c r="G227" s="20"/>
      <c r="H227" s="20"/>
      <c r="I227" s="20"/>
      <c r="J227" s="20"/>
      <c r="K227" s="20"/>
    </row>
    <row r="228" spans="1:11" ht="13.2">
      <c r="A228" s="20"/>
      <c r="B228" s="20"/>
      <c r="C228" s="20"/>
      <c r="D228" s="20"/>
      <c r="E228" s="20"/>
      <c r="F228" s="20"/>
      <c r="G228" s="20"/>
      <c r="H228" s="20"/>
      <c r="I228" s="20"/>
      <c r="J228" s="20"/>
      <c r="K228" s="20"/>
    </row>
    <row r="229" spans="1:11" ht="13.2">
      <c r="A229" s="20"/>
      <c r="B229" s="20"/>
      <c r="C229" s="20"/>
      <c r="D229" s="20"/>
      <c r="E229" s="20"/>
      <c r="F229" s="20"/>
      <c r="G229" s="20"/>
      <c r="H229" s="20"/>
      <c r="I229" s="20"/>
      <c r="J229" s="20"/>
      <c r="K229" s="20"/>
    </row>
    <row r="230" spans="1:11" ht="13.2">
      <c r="A230" s="20"/>
      <c r="B230" s="20"/>
      <c r="C230" s="20"/>
      <c r="D230" s="20"/>
      <c r="E230" s="20"/>
      <c r="F230" s="20"/>
      <c r="G230" s="20"/>
      <c r="H230" s="20"/>
      <c r="I230" s="20"/>
      <c r="J230" s="20"/>
      <c r="K230" s="20"/>
    </row>
    <row r="231" spans="1:11" ht="13.2">
      <c r="A231" s="20"/>
      <c r="B231" s="20"/>
      <c r="C231" s="20"/>
      <c r="D231" s="20"/>
      <c r="E231" s="20"/>
      <c r="F231" s="20"/>
      <c r="G231" s="20"/>
      <c r="H231" s="20"/>
      <c r="I231" s="20"/>
      <c r="J231" s="20"/>
      <c r="K231" s="20"/>
    </row>
    <row r="232" spans="1:11" ht="13.2">
      <c r="A232" s="20"/>
      <c r="B232" s="20"/>
      <c r="C232" s="20"/>
      <c r="D232" s="20"/>
      <c r="E232" s="20"/>
      <c r="F232" s="20"/>
      <c r="G232" s="20"/>
      <c r="H232" s="20"/>
      <c r="I232" s="20"/>
      <c r="J232" s="20"/>
      <c r="K232" s="20"/>
    </row>
    <row r="233" spans="1:11" ht="13.2">
      <c r="A233" s="20"/>
      <c r="B233" s="20"/>
      <c r="C233" s="20"/>
      <c r="D233" s="20"/>
      <c r="E233" s="20"/>
      <c r="F233" s="20"/>
      <c r="G233" s="20"/>
      <c r="H233" s="20"/>
      <c r="I233" s="20"/>
      <c r="J233" s="20"/>
      <c r="K233" s="20"/>
    </row>
    <row r="234" spans="1:11" ht="13.2">
      <c r="A234" s="20"/>
      <c r="B234" s="20"/>
      <c r="C234" s="20"/>
      <c r="D234" s="20"/>
      <c r="E234" s="20"/>
      <c r="F234" s="20"/>
      <c r="G234" s="20"/>
      <c r="H234" s="20"/>
      <c r="I234" s="20"/>
      <c r="J234" s="20"/>
      <c r="K234" s="20"/>
    </row>
    <row r="235" spans="1:11" ht="13.2">
      <c r="A235" s="20"/>
      <c r="B235" s="20"/>
      <c r="C235" s="20"/>
      <c r="D235" s="20"/>
      <c r="E235" s="20"/>
      <c r="F235" s="20"/>
      <c r="G235" s="20"/>
      <c r="H235" s="20"/>
      <c r="I235" s="20"/>
      <c r="J235" s="20"/>
      <c r="K235" s="20"/>
    </row>
    <row r="236" spans="1:11" ht="13.2">
      <c r="A236" s="20"/>
      <c r="B236" s="20"/>
      <c r="C236" s="20"/>
      <c r="D236" s="20"/>
      <c r="E236" s="20"/>
      <c r="F236" s="20"/>
      <c r="G236" s="20"/>
      <c r="H236" s="20"/>
      <c r="I236" s="20"/>
      <c r="J236" s="20"/>
      <c r="K236" s="20"/>
    </row>
    <row r="237" spans="1:11" ht="13.2">
      <c r="A237" s="20"/>
      <c r="B237" s="20"/>
      <c r="C237" s="20"/>
      <c r="D237" s="20"/>
      <c r="E237" s="20"/>
      <c r="F237" s="20"/>
      <c r="G237" s="20"/>
      <c r="H237" s="20"/>
      <c r="I237" s="20"/>
      <c r="J237" s="20"/>
      <c r="K237" s="20"/>
    </row>
    <row r="238" spans="1:11" ht="13.2">
      <c r="A238" s="20"/>
      <c r="B238" s="20"/>
      <c r="C238" s="20"/>
      <c r="D238" s="20"/>
      <c r="E238" s="20"/>
      <c r="F238" s="20"/>
      <c r="G238" s="20"/>
      <c r="H238" s="20"/>
      <c r="I238" s="20"/>
      <c r="J238" s="20"/>
      <c r="K238" s="20"/>
    </row>
    <row r="239" spans="1:11" ht="13.2">
      <c r="A239" s="20"/>
      <c r="B239" s="20"/>
      <c r="C239" s="20"/>
      <c r="D239" s="20"/>
      <c r="E239" s="20"/>
      <c r="F239" s="20"/>
      <c r="G239" s="20"/>
      <c r="H239" s="20"/>
      <c r="I239" s="20"/>
      <c r="J239" s="20"/>
      <c r="K239" s="20"/>
    </row>
    <row r="240" spans="1:11" ht="13.2">
      <c r="A240" s="20"/>
      <c r="B240" s="20"/>
      <c r="C240" s="20"/>
      <c r="D240" s="20"/>
      <c r="E240" s="20"/>
      <c r="F240" s="20"/>
      <c r="G240" s="20"/>
      <c r="H240" s="20"/>
      <c r="I240" s="20"/>
      <c r="J240" s="20"/>
      <c r="K240" s="20"/>
    </row>
    <row r="241" spans="1:11" ht="13.2">
      <c r="A241" s="20"/>
      <c r="B241" s="20"/>
      <c r="C241" s="20"/>
      <c r="D241" s="20"/>
      <c r="E241" s="20"/>
      <c r="F241" s="20"/>
      <c r="G241" s="20"/>
      <c r="H241" s="20"/>
      <c r="I241" s="20"/>
      <c r="J241" s="20"/>
      <c r="K241" s="20"/>
    </row>
    <row r="242" spans="1:11" ht="13.2">
      <c r="A242" s="20"/>
      <c r="B242" s="20"/>
      <c r="C242" s="20"/>
      <c r="D242" s="20"/>
      <c r="E242" s="20"/>
      <c r="F242" s="20"/>
      <c r="G242" s="20"/>
      <c r="H242" s="20"/>
      <c r="I242" s="20"/>
      <c r="J242" s="20"/>
      <c r="K242" s="20"/>
    </row>
    <row r="243" spans="1:11" ht="13.2">
      <c r="A243" s="20"/>
      <c r="B243" s="20"/>
      <c r="C243" s="20"/>
      <c r="D243" s="20"/>
      <c r="E243" s="20"/>
      <c r="F243" s="20"/>
      <c r="G243" s="20"/>
      <c r="H243" s="20"/>
      <c r="I243" s="20"/>
      <c r="J243" s="20"/>
      <c r="K243" s="20"/>
    </row>
    <row r="244" spans="1:11" ht="13.2">
      <c r="A244" s="20"/>
      <c r="B244" s="20"/>
      <c r="C244" s="20"/>
      <c r="D244" s="20"/>
      <c r="E244" s="20"/>
      <c r="F244" s="20"/>
      <c r="G244" s="20"/>
      <c r="H244" s="20"/>
      <c r="I244" s="20"/>
      <c r="J244" s="20"/>
      <c r="K244" s="20"/>
    </row>
    <row r="245" spans="1:11" ht="13.2">
      <c r="A245" s="20"/>
      <c r="B245" s="20"/>
      <c r="C245" s="20"/>
      <c r="D245" s="20"/>
      <c r="E245" s="20"/>
      <c r="F245" s="20"/>
      <c r="G245" s="20"/>
      <c r="H245" s="20"/>
      <c r="I245" s="20"/>
      <c r="J245" s="20"/>
      <c r="K245" s="20"/>
    </row>
    <row r="246" spans="1:11" ht="13.2">
      <c r="A246" s="20"/>
      <c r="B246" s="20"/>
      <c r="C246" s="20"/>
      <c r="D246" s="20"/>
      <c r="E246" s="20"/>
      <c r="F246" s="20"/>
      <c r="G246" s="20"/>
      <c r="H246" s="20"/>
      <c r="I246" s="20"/>
      <c r="J246" s="20"/>
      <c r="K246" s="20"/>
    </row>
    <row r="247" spans="1:11" ht="13.2">
      <c r="A247" s="20"/>
      <c r="B247" s="20"/>
      <c r="C247" s="20"/>
      <c r="D247" s="20"/>
      <c r="E247" s="20"/>
      <c r="F247" s="20"/>
      <c r="G247" s="20"/>
      <c r="H247" s="20"/>
      <c r="I247" s="20"/>
      <c r="J247" s="20"/>
      <c r="K247" s="20"/>
    </row>
    <row r="248" spans="1:11" ht="13.2">
      <c r="A248" s="20"/>
      <c r="B248" s="20"/>
      <c r="C248" s="20"/>
      <c r="D248" s="20"/>
      <c r="E248" s="20"/>
      <c r="F248" s="20"/>
      <c r="G248" s="20"/>
      <c r="H248" s="20"/>
      <c r="I248" s="20"/>
      <c r="J248" s="20"/>
      <c r="K248" s="20"/>
    </row>
    <row r="249" spans="1:11" ht="13.2">
      <c r="A249" s="20"/>
      <c r="B249" s="20"/>
      <c r="C249" s="20"/>
      <c r="D249" s="20"/>
      <c r="E249" s="20"/>
      <c r="F249" s="20"/>
      <c r="G249" s="20"/>
      <c r="H249" s="20"/>
      <c r="I249" s="20"/>
      <c r="J249" s="20"/>
      <c r="K249" s="20"/>
    </row>
    <row r="250" spans="1:11" ht="13.2">
      <c r="A250" s="20"/>
      <c r="B250" s="20"/>
      <c r="C250" s="20"/>
      <c r="D250" s="20"/>
      <c r="E250" s="20"/>
      <c r="F250" s="20"/>
      <c r="G250" s="20"/>
      <c r="H250" s="20"/>
      <c r="I250" s="20"/>
      <c r="J250" s="20"/>
      <c r="K250" s="20"/>
    </row>
    <row r="251" spans="1:11" ht="13.2">
      <c r="A251" s="20"/>
      <c r="B251" s="20"/>
      <c r="C251" s="20"/>
      <c r="D251" s="20"/>
      <c r="E251" s="20"/>
      <c r="F251" s="20"/>
      <c r="G251" s="20"/>
      <c r="H251" s="20"/>
      <c r="I251" s="20"/>
      <c r="J251" s="20"/>
      <c r="K251" s="20"/>
    </row>
    <row r="252" spans="1:11" ht="13.2">
      <c r="A252" s="20"/>
      <c r="B252" s="20"/>
      <c r="C252" s="20"/>
      <c r="D252" s="20"/>
      <c r="E252" s="20"/>
      <c r="F252" s="20"/>
      <c r="G252" s="20"/>
      <c r="H252" s="20"/>
      <c r="I252" s="20"/>
      <c r="J252" s="20"/>
      <c r="K252" s="20"/>
    </row>
    <row r="253" spans="1:11" ht="13.2">
      <c r="A253" s="20"/>
      <c r="B253" s="20"/>
      <c r="C253" s="20"/>
      <c r="D253" s="20"/>
      <c r="E253" s="20"/>
      <c r="F253" s="20"/>
      <c r="G253" s="20"/>
      <c r="H253" s="20"/>
      <c r="I253" s="20"/>
      <c r="J253" s="20"/>
      <c r="K253" s="20"/>
    </row>
    <row r="254" spans="1:11" ht="13.2">
      <c r="A254" s="20"/>
      <c r="B254" s="20"/>
      <c r="C254" s="20"/>
      <c r="D254" s="20"/>
      <c r="E254" s="20"/>
      <c r="F254" s="20"/>
      <c r="G254" s="20"/>
      <c r="H254" s="20"/>
      <c r="I254" s="20"/>
      <c r="J254" s="20"/>
      <c r="K254" s="20"/>
    </row>
    <row r="255" spans="1:11" ht="13.2">
      <c r="A255" s="20"/>
      <c r="B255" s="20"/>
      <c r="C255" s="20"/>
      <c r="D255" s="20"/>
      <c r="E255" s="20"/>
      <c r="F255" s="20"/>
      <c r="G255" s="20"/>
      <c r="H255" s="20"/>
      <c r="I255" s="20"/>
      <c r="J255" s="20"/>
      <c r="K255" s="20"/>
    </row>
    <row r="256" spans="1:11" ht="13.2">
      <c r="A256" s="20"/>
      <c r="B256" s="20"/>
      <c r="C256" s="20"/>
      <c r="D256" s="20"/>
      <c r="E256" s="20"/>
      <c r="F256" s="20"/>
      <c r="G256" s="20"/>
      <c r="H256" s="20"/>
      <c r="I256" s="20"/>
      <c r="J256" s="20"/>
      <c r="K256" s="20"/>
    </row>
    <row r="257" spans="1:11" ht="13.2">
      <c r="A257" s="20"/>
      <c r="B257" s="20"/>
      <c r="C257" s="20"/>
      <c r="D257" s="20"/>
      <c r="E257" s="20"/>
      <c r="F257" s="20"/>
      <c r="G257" s="20"/>
      <c r="H257" s="20"/>
      <c r="I257" s="20"/>
      <c r="J257" s="20"/>
      <c r="K257" s="20"/>
    </row>
    <row r="258" spans="1:11" ht="13.2">
      <c r="A258" s="20"/>
      <c r="B258" s="20"/>
      <c r="C258" s="20"/>
      <c r="D258" s="20"/>
      <c r="E258" s="20"/>
      <c r="F258" s="20"/>
      <c r="G258" s="20"/>
      <c r="H258" s="20"/>
      <c r="I258" s="20"/>
      <c r="J258" s="20"/>
      <c r="K258" s="20"/>
    </row>
    <row r="259" spans="1:11" ht="13.2">
      <c r="A259" s="20"/>
      <c r="B259" s="20"/>
      <c r="C259" s="20"/>
      <c r="D259" s="20"/>
      <c r="E259" s="20"/>
      <c r="F259" s="20"/>
      <c r="G259" s="20"/>
      <c r="H259" s="20"/>
      <c r="I259" s="20"/>
      <c r="J259" s="20"/>
      <c r="K259" s="20"/>
    </row>
    <row r="260" spans="1:11" ht="13.2">
      <c r="A260" s="20"/>
      <c r="B260" s="20"/>
      <c r="C260" s="20"/>
      <c r="D260" s="20"/>
      <c r="E260" s="20"/>
      <c r="F260" s="20"/>
      <c r="G260" s="20"/>
      <c r="H260" s="20"/>
      <c r="I260" s="20"/>
      <c r="J260" s="20"/>
      <c r="K260" s="20"/>
    </row>
    <row r="261" spans="1:11" ht="13.2">
      <c r="A261" s="20"/>
      <c r="B261" s="20"/>
      <c r="C261" s="20"/>
      <c r="D261" s="20"/>
      <c r="E261" s="20"/>
      <c r="F261" s="20"/>
      <c r="G261" s="20"/>
      <c r="H261" s="20"/>
      <c r="I261" s="20"/>
      <c r="J261" s="20"/>
      <c r="K261" s="20"/>
    </row>
    <row r="262" spans="1:11" ht="13.2">
      <c r="A262" s="20"/>
      <c r="B262" s="20"/>
      <c r="C262" s="20"/>
      <c r="D262" s="20"/>
      <c r="E262" s="20"/>
      <c r="F262" s="20"/>
      <c r="G262" s="20"/>
      <c r="H262" s="20"/>
      <c r="I262" s="20"/>
      <c r="J262" s="20"/>
      <c r="K262" s="20"/>
    </row>
    <row r="263" spans="1:11" ht="13.2">
      <c r="A263" s="20"/>
      <c r="B263" s="20"/>
      <c r="C263" s="20"/>
      <c r="D263" s="20"/>
      <c r="E263" s="20"/>
      <c r="F263" s="20"/>
      <c r="G263" s="20"/>
      <c r="H263" s="20"/>
      <c r="I263" s="20"/>
      <c r="J263" s="20"/>
      <c r="K263" s="20"/>
    </row>
    <row r="264" spans="1:11" ht="13.2">
      <c r="A264" s="20"/>
      <c r="B264" s="20"/>
      <c r="C264" s="20"/>
      <c r="D264" s="20"/>
      <c r="E264" s="20"/>
      <c r="F264" s="20"/>
      <c r="G264" s="20"/>
      <c r="H264" s="20"/>
      <c r="I264" s="20"/>
      <c r="J264" s="20"/>
      <c r="K264" s="20"/>
    </row>
    <row r="265" spans="1:11" ht="13.2">
      <c r="A265" s="20"/>
      <c r="B265" s="20"/>
      <c r="C265" s="20"/>
      <c r="D265" s="20"/>
      <c r="E265" s="20"/>
      <c r="F265" s="20"/>
      <c r="G265" s="20"/>
      <c r="H265" s="20"/>
      <c r="I265" s="20"/>
      <c r="J265" s="20"/>
      <c r="K265" s="20"/>
    </row>
    <row r="266" spans="1:11" ht="13.2">
      <c r="A266" s="20"/>
      <c r="B266" s="20"/>
      <c r="C266" s="20"/>
      <c r="D266" s="20"/>
      <c r="E266" s="20"/>
      <c r="F266" s="20"/>
      <c r="G266" s="20"/>
      <c r="H266" s="20"/>
      <c r="I266" s="20"/>
      <c r="J266" s="20"/>
      <c r="K266" s="20"/>
    </row>
    <row r="267" spans="1:11" ht="13.2">
      <c r="A267" s="20"/>
      <c r="B267" s="20"/>
      <c r="C267" s="20"/>
      <c r="D267" s="20"/>
      <c r="E267" s="20"/>
      <c r="F267" s="20"/>
      <c r="G267" s="20"/>
      <c r="H267" s="20"/>
      <c r="I267" s="20"/>
      <c r="J267" s="20"/>
      <c r="K267" s="20"/>
    </row>
    <row r="268" spans="1:11" ht="13.2">
      <c r="A268" s="20"/>
      <c r="B268" s="20"/>
      <c r="C268" s="20"/>
      <c r="D268" s="20"/>
      <c r="E268" s="20"/>
      <c r="F268" s="20"/>
      <c r="G268" s="20"/>
      <c r="H268" s="20"/>
      <c r="I268" s="20"/>
      <c r="J268" s="20"/>
      <c r="K268" s="20"/>
    </row>
    <row r="269" spans="1:11" ht="13.2">
      <c r="A269" s="20"/>
      <c r="B269" s="20"/>
      <c r="C269" s="20"/>
      <c r="D269" s="20"/>
      <c r="E269" s="20"/>
      <c r="F269" s="20"/>
      <c r="G269" s="20"/>
      <c r="H269" s="20"/>
      <c r="I269" s="20"/>
      <c r="J269" s="20"/>
      <c r="K269" s="20"/>
    </row>
    <row r="270" spans="1:11" ht="13.2">
      <c r="A270" s="20"/>
      <c r="B270" s="20"/>
      <c r="C270" s="20"/>
      <c r="D270" s="20"/>
      <c r="E270" s="20"/>
      <c r="F270" s="20"/>
      <c r="G270" s="20"/>
      <c r="H270" s="20"/>
      <c r="I270" s="20"/>
      <c r="J270" s="20"/>
      <c r="K270" s="20"/>
    </row>
    <row r="271" spans="1:11" ht="13.2">
      <c r="A271" s="20"/>
      <c r="B271" s="20"/>
      <c r="C271" s="20"/>
      <c r="D271" s="20"/>
      <c r="E271" s="20"/>
      <c r="F271" s="20"/>
      <c r="G271" s="20"/>
      <c r="H271" s="20"/>
      <c r="I271" s="20"/>
      <c r="J271" s="20"/>
      <c r="K271" s="20"/>
    </row>
    <row r="272" spans="1:11" ht="13.2">
      <c r="A272" s="20"/>
      <c r="B272" s="20"/>
      <c r="C272" s="20"/>
      <c r="D272" s="20"/>
      <c r="E272" s="20"/>
      <c r="F272" s="20"/>
      <c r="G272" s="20"/>
      <c r="H272" s="20"/>
      <c r="I272" s="20"/>
      <c r="J272" s="20"/>
      <c r="K272" s="20"/>
    </row>
    <row r="273" spans="1:11" ht="13.2">
      <c r="A273" s="20"/>
      <c r="B273" s="20"/>
      <c r="C273" s="20"/>
      <c r="D273" s="20"/>
      <c r="E273" s="20"/>
      <c r="F273" s="20"/>
      <c r="G273" s="20"/>
      <c r="H273" s="20"/>
      <c r="I273" s="20"/>
      <c r="J273" s="20"/>
      <c r="K273" s="20"/>
    </row>
    <row r="274" spans="1:11" ht="13.2">
      <c r="A274" s="20"/>
      <c r="B274" s="20"/>
      <c r="C274" s="20"/>
      <c r="D274" s="20"/>
      <c r="E274" s="20"/>
      <c r="F274" s="20"/>
      <c r="G274" s="20"/>
      <c r="H274" s="20"/>
      <c r="I274" s="20"/>
      <c r="J274" s="20"/>
      <c r="K274" s="20"/>
    </row>
    <row r="275" spans="1:11" ht="13.2">
      <c r="A275" s="20"/>
      <c r="B275" s="20"/>
      <c r="C275" s="20"/>
      <c r="D275" s="20"/>
      <c r="E275" s="20"/>
      <c r="F275" s="20"/>
      <c r="G275" s="20"/>
      <c r="H275" s="20"/>
      <c r="I275" s="20"/>
      <c r="J275" s="20"/>
      <c r="K275" s="20"/>
    </row>
    <row r="276" spans="1:11" ht="13.2">
      <c r="A276" s="20"/>
      <c r="B276" s="20"/>
      <c r="C276" s="20"/>
      <c r="D276" s="20"/>
      <c r="E276" s="20"/>
      <c r="F276" s="20"/>
      <c r="G276" s="20"/>
      <c r="H276" s="20"/>
      <c r="I276" s="20"/>
      <c r="J276" s="20"/>
      <c r="K276" s="20"/>
    </row>
    <row r="277" spans="1:11" ht="13.2">
      <c r="A277" s="20"/>
      <c r="B277" s="20"/>
      <c r="C277" s="20"/>
      <c r="D277" s="20"/>
      <c r="E277" s="20"/>
      <c r="F277" s="20"/>
      <c r="G277" s="20"/>
      <c r="H277" s="20"/>
      <c r="I277" s="20"/>
      <c r="J277" s="20"/>
      <c r="K277" s="20"/>
    </row>
    <row r="278" spans="1:11" ht="13.2">
      <c r="A278" s="20"/>
      <c r="B278" s="20"/>
      <c r="C278" s="20"/>
      <c r="D278" s="20"/>
      <c r="E278" s="20"/>
      <c r="F278" s="20"/>
      <c r="G278" s="20"/>
      <c r="H278" s="20"/>
      <c r="I278" s="20"/>
      <c r="J278" s="20"/>
      <c r="K278" s="20"/>
    </row>
    <row r="279" spans="1:11" ht="13.2">
      <c r="A279" s="20"/>
      <c r="B279" s="20"/>
      <c r="C279" s="20"/>
      <c r="D279" s="20"/>
      <c r="E279" s="20"/>
      <c r="F279" s="20"/>
      <c r="G279" s="20"/>
      <c r="H279" s="20"/>
      <c r="I279" s="20"/>
      <c r="J279" s="20"/>
      <c r="K279" s="20"/>
    </row>
    <row r="280" spans="1:11" ht="13.2">
      <c r="A280" s="20"/>
      <c r="B280" s="20"/>
      <c r="C280" s="20"/>
      <c r="D280" s="20"/>
      <c r="E280" s="20"/>
      <c r="F280" s="20"/>
      <c r="G280" s="20"/>
      <c r="H280" s="20"/>
      <c r="I280" s="20"/>
      <c r="J280" s="20"/>
      <c r="K280" s="20"/>
    </row>
    <row r="281" spans="1:11" ht="13.2">
      <c r="A281" s="20"/>
      <c r="B281" s="20"/>
      <c r="C281" s="20"/>
      <c r="D281" s="20"/>
      <c r="E281" s="20"/>
      <c r="F281" s="20"/>
      <c r="G281" s="20"/>
      <c r="H281" s="20"/>
      <c r="I281" s="20"/>
      <c r="J281" s="20"/>
      <c r="K281" s="20"/>
    </row>
    <row r="282" spans="1:11" ht="13.2">
      <c r="A282" s="20"/>
      <c r="B282" s="20"/>
      <c r="C282" s="20"/>
      <c r="D282" s="20"/>
      <c r="E282" s="20"/>
      <c r="F282" s="20"/>
      <c r="G282" s="20"/>
      <c r="H282" s="20"/>
      <c r="I282" s="20"/>
      <c r="J282" s="20"/>
      <c r="K282" s="20"/>
    </row>
    <row r="283" spans="1:11" ht="13.2">
      <c r="A283" s="20"/>
      <c r="B283" s="20"/>
      <c r="C283" s="20"/>
      <c r="D283" s="20"/>
      <c r="E283" s="20"/>
      <c r="F283" s="20"/>
      <c r="G283" s="20"/>
      <c r="H283" s="20"/>
      <c r="I283" s="20"/>
      <c r="J283" s="20"/>
      <c r="K283" s="20"/>
    </row>
    <row r="284" spans="1:11" ht="13.2">
      <c r="A284" s="20"/>
      <c r="B284" s="20"/>
      <c r="C284" s="20"/>
      <c r="D284" s="20"/>
      <c r="E284" s="20"/>
      <c r="F284" s="20"/>
      <c r="G284" s="20"/>
      <c r="H284" s="20"/>
      <c r="I284" s="20"/>
      <c r="J284" s="20"/>
      <c r="K284" s="20"/>
    </row>
    <row r="285" spans="1:11" ht="13.2">
      <c r="A285" s="20"/>
      <c r="B285" s="20"/>
      <c r="C285" s="20"/>
      <c r="D285" s="20"/>
      <c r="E285" s="20"/>
      <c r="F285" s="20"/>
      <c r="G285" s="20"/>
      <c r="H285" s="20"/>
      <c r="I285" s="20"/>
      <c r="J285" s="20"/>
      <c r="K285" s="20"/>
    </row>
    <row r="286" spans="1:11" ht="13.2">
      <c r="A286" s="20"/>
      <c r="B286" s="20"/>
      <c r="C286" s="20"/>
      <c r="D286" s="20"/>
      <c r="E286" s="20"/>
      <c r="F286" s="20"/>
      <c r="G286" s="20"/>
      <c r="H286" s="20"/>
      <c r="I286" s="20"/>
      <c r="J286" s="20"/>
      <c r="K286" s="20"/>
    </row>
    <row r="287" spans="1:11" ht="13.2">
      <c r="A287" s="20"/>
      <c r="B287" s="20"/>
      <c r="C287" s="20"/>
      <c r="D287" s="20"/>
      <c r="E287" s="20"/>
      <c r="F287" s="20"/>
      <c r="G287" s="20"/>
      <c r="H287" s="20"/>
      <c r="I287" s="20"/>
      <c r="J287" s="20"/>
      <c r="K287" s="20"/>
    </row>
    <row r="288" spans="1:11" ht="13.2">
      <c r="A288" s="20"/>
      <c r="B288" s="20"/>
      <c r="C288" s="20"/>
      <c r="D288" s="20"/>
      <c r="E288" s="20"/>
      <c r="F288" s="20"/>
      <c r="G288" s="20"/>
      <c r="H288" s="20"/>
      <c r="I288" s="20"/>
      <c r="J288" s="20"/>
      <c r="K288" s="20"/>
    </row>
    <row r="289" spans="1:11" ht="13.2">
      <c r="A289" s="20"/>
      <c r="B289" s="20"/>
      <c r="C289" s="20"/>
      <c r="D289" s="20"/>
      <c r="E289" s="20"/>
      <c r="F289" s="20"/>
      <c r="G289" s="20"/>
      <c r="H289" s="20"/>
      <c r="I289" s="20"/>
      <c r="J289" s="20"/>
      <c r="K289" s="20"/>
    </row>
    <row r="290" spans="1:11" ht="13.2">
      <c r="A290" s="20"/>
      <c r="B290" s="20"/>
      <c r="C290" s="20"/>
      <c r="D290" s="20"/>
      <c r="E290" s="20"/>
      <c r="F290" s="20"/>
      <c r="G290" s="20"/>
      <c r="H290" s="20"/>
      <c r="I290" s="20"/>
      <c r="J290" s="20"/>
      <c r="K290" s="20"/>
    </row>
    <row r="291" spans="1:11" ht="13.2">
      <c r="A291" s="20"/>
      <c r="B291" s="20"/>
      <c r="C291" s="20"/>
      <c r="D291" s="20"/>
      <c r="E291" s="20"/>
      <c r="F291" s="20"/>
      <c r="G291" s="20"/>
      <c r="H291" s="20"/>
      <c r="I291" s="20"/>
      <c r="J291" s="20"/>
      <c r="K291" s="20"/>
    </row>
    <row r="292" spans="1:11" ht="13.2">
      <c r="A292" s="20"/>
      <c r="B292" s="20"/>
      <c r="C292" s="20"/>
      <c r="D292" s="20"/>
      <c r="E292" s="20"/>
      <c r="F292" s="20"/>
      <c r="G292" s="20"/>
      <c r="H292" s="20"/>
      <c r="I292" s="20"/>
      <c r="J292" s="20"/>
      <c r="K292" s="20"/>
    </row>
    <row r="293" spans="1:11" ht="13.2">
      <c r="A293" s="20"/>
      <c r="B293" s="20"/>
      <c r="C293" s="20"/>
      <c r="D293" s="20"/>
      <c r="E293" s="20"/>
      <c r="F293" s="20"/>
      <c r="G293" s="20"/>
      <c r="H293" s="20"/>
      <c r="I293" s="20"/>
      <c r="J293" s="20"/>
      <c r="K293" s="20"/>
    </row>
    <row r="294" spans="1:11" ht="13.2">
      <c r="A294" s="20"/>
      <c r="B294" s="20"/>
      <c r="C294" s="20"/>
      <c r="D294" s="20"/>
      <c r="E294" s="20"/>
      <c r="F294" s="20"/>
      <c r="G294" s="20"/>
      <c r="H294" s="20"/>
      <c r="I294" s="20"/>
      <c r="J294" s="20"/>
      <c r="K294" s="20"/>
    </row>
    <row r="295" spans="1:11" ht="13.2">
      <c r="A295" s="20"/>
      <c r="B295" s="20"/>
      <c r="C295" s="20"/>
      <c r="D295" s="20"/>
      <c r="E295" s="20"/>
      <c r="F295" s="20"/>
      <c r="G295" s="20"/>
      <c r="H295" s="20"/>
      <c r="I295" s="20"/>
      <c r="J295" s="20"/>
      <c r="K295" s="20"/>
    </row>
    <row r="296" spans="1:11" ht="13.2">
      <c r="A296" s="20"/>
      <c r="B296" s="20"/>
      <c r="C296" s="20"/>
      <c r="D296" s="20"/>
      <c r="E296" s="20"/>
      <c r="F296" s="20"/>
      <c r="G296" s="20"/>
      <c r="H296" s="20"/>
      <c r="I296" s="20"/>
      <c r="J296" s="20"/>
      <c r="K296" s="20"/>
    </row>
    <row r="297" spans="1:11" ht="13.2">
      <c r="A297" s="20"/>
      <c r="B297" s="20"/>
      <c r="C297" s="20"/>
      <c r="D297" s="20"/>
      <c r="E297" s="20"/>
      <c r="F297" s="20"/>
      <c r="G297" s="20"/>
      <c r="H297" s="20"/>
      <c r="I297" s="20"/>
      <c r="J297" s="20"/>
      <c r="K297" s="20"/>
    </row>
    <row r="298" spans="1:11" ht="13.2">
      <c r="A298" s="20"/>
      <c r="B298" s="20"/>
      <c r="C298" s="20"/>
      <c r="D298" s="20"/>
      <c r="E298" s="20"/>
      <c r="F298" s="20"/>
      <c r="G298" s="20"/>
      <c r="H298" s="20"/>
      <c r="I298" s="20"/>
      <c r="J298" s="20"/>
      <c r="K298" s="20"/>
    </row>
    <row r="299" spans="1:11" ht="13.2">
      <c r="A299" s="20"/>
      <c r="B299" s="20"/>
      <c r="C299" s="20"/>
      <c r="D299" s="20"/>
      <c r="E299" s="20"/>
      <c r="F299" s="20"/>
      <c r="G299" s="20"/>
      <c r="H299" s="20"/>
      <c r="I299" s="20"/>
      <c r="J299" s="20"/>
      <c r="K299" s="20"/>
    </row>
    <row r="300" spans="1:11" ht="13.2">
      <c r="A300" s="20"/>
      <c r="B300" s="20"/>
      <c r="C300" s="20"/>
      <c r="D300" s="20"/>
      <c r="E300" s="20"/>
      <c r="F300" s="20"/>
      <c r="G300" s="20"/>
      <c r="H300" s="20"/>
      <c r="I300" s="20"/>
      <c r="J300" s="20"/>
      <c r="K300" s="20"/>
    </row>
    <row r="301" spans="1:11" ht="13.2">
      <c r="A301" s="20"/>
      <c r="B301" s="20"/>
      <c r="C301" s="20"/>
      <c r="D301" s="20"/>
      <c r="E301" s="20"/>
      <c r="F301" s="20"/>
      <c r="G301" s="20"/>
      <c r="H301" s="20"/>
      <c r="I301" s="20"/>
      <c r="J301" s="20"/>
      <c r="K301" s="20"/>
    </row>
    <row r="302" spans="1:11" ht="13.2">
      <c r="A302" s="20"/>
      <c r="B302" s="20"/>
      <c r="C302" s="20"/>
      <c r="D302" s="20"/>
      <c r="E302" s="20"/>
      <c r="F302" s="20"/>
      <c r="G302" s="20"/>
      <c r="H302" s="20"/>
      <c r="I302" s="20"/>
      <c r="J302" s="20"/>
      <c r="K302" s="20"/>
    </row>
    <row r="303" spans="1:11" ht="13.2">
      <c r="A303" s="20"/>
      <c r="B303" s="20"/>
      <c r="C303" s="20"/>
      <c r="D303" s="20"/>
      <c r="E303" s="20"/>
      <c r="F303" s="20"/>
      <c r="G303" s="20"/>
      <c r="H303" s="20"/>
      <c r="I303" s="20"/>
      <c r="J303" s="20"/>
      <c r="K303" s="20"/>
    </row>
    <row r="304" spans="1:11" ht="13.2">
      <c r="A304" s="20"/>
      <c r="B304" s="20"/>
      <c r="C304" s="20"/>
      <c r="D304" s="20"/>
      <c r="E304" s="20"/>
      <c r="F304" s="20"/>
      <c r="G304" s="20"/>
      <c r="H304" s="20"/>
      <c r="I304" s="20"/>
      <c r="J304" s="20"/>
      <c r="K304" s="20"/>
    </row>
    <row r="305" spans="1:11" ht="13.2">
      <c r="A305" s="20"/>
      <c r="B305" s="20"/>
      <c r="C305" s="20"/>
      <c r="D305" s="20"/>
      <c r="E305" s="20"/>
      <c r="F305" s="20"/>
      <c r="G305" s="20"/>
      <c r="H305" s="20"/>
      <c r="I305" s="20"/>
      <c r="J305" s="20"/>
      <c r="K305" s="20"/>
    </row>
    <row r="306" spans="1:11" ht="13.2">
      <c r="A306" s="20"/>
      <c r="B306" s="20"/>
      <c r="C306" s="20"/>
      <c r="D306" s="20"/>
      <c r="E306" s="20"/>
      <c r="F306" s="20"/>
      <c r="G306" s="20"/>
      <c r="H306" s="20"/>
      <c r="I306" s="20"/>
      <c r="J306" s="20"/>
      <c r="K306" s="20"/>
    </row>
    <row r="307" spans="1:11" ht="13.2">
      <c r="A307" s="20"/>
      <c r="B307" s="20"/>
      <c r="C307" s="20"/>
      <c r="D307" s="20"/>
      <c r="E307" s="20"/>
      <c r="F307" s="20"/>
      <c r="G307" s="20"/>
      <c r="H307" s="20"/>
      <c r="I307" s="20"/>
      <c r="J307" s="20"/>
      <c r="K307" s="20"/>
    </row>
    <row r="308" spans="1:11" ht="13.2">
      <c r="A308" s="20"/>
      <c r="B308" s="20"/>
      <c r="C308" s="20"/>
      <c r="D308" s="20"/>
      <c r="E308" s="20"/>
      <c r="F308" s="20"/>
      <c r="G308" s="20"/>
      <c r="H308" s="20"/>
      <c r="I308" s="20"/>
      <c r="J308" s="20"/>
      <c r="K308" s="20"/>
    </row>
    <row r="309" spans="1:11" ht="13.2">
      <c r="A309" s="20"/>
      <c r="B309" s="20"/>
      <c r="C309" s="20"/>
      <c r="D309" s="20"/>
      <c r="E309" s="20"/>
      <c r="F309" s="20"/>
      <c r="G309" s="20"/>
      <c r="H309" s="20"/>
      <c r="I309" s="20"/>
      <c r="J309" s="20"/>
      <c r="K309" s="20"/>
    </row>
    <row r="310" spans="1:11" ht="13.2">
      <c r="A310" s="20"/>
      <c r="B310" s="20"/>
      <c r="C310" s="20"/>
      <c r="D310" s="20"/>
      <c r="E310" s="20"/>
      <c r="F310" s="20"/>
      <c r="G310" s="20"/>
      <c r="H310" s="20"/>
      <c r="I310" s="20"/>
      <c r="J310" s="20"/>
      <c r="K310" s="20"/>
    </row>
    <row r="311" spans="1:11" ht="13.2">
      <c r="A311" s="20"/>
      <c r="B311" s="20"/>
      <c r="C311" s="20"/>
      <c r="D311" s="20"/>
      <c r="E311" s="20"/>
      <c r="F311" s="20"/>
      <c r="G311" s="20"/>
      <c r="H311" s="20"/>
      <c r="I311" s="20"/>
      <c r="J311" s="20"/>
      <c r="K311" s="20"/>
    </row>
    <row r="312" spans="1:11" ht="13.2">
      <c r="A312" s="20"/>
      <c r="B312" s="20"/>
      <c r="C312" s="20"/>
      <c r="D312" s="20"/>
      <c r="E312" s="20"/>
      <c r="F312" s="20"/>
      <c r="G312" s="20"/>
      <c r="H312" s="20"/>
      <c r="I312" s="20"/>
      <c r="J312" s="20"/>
      <c r="K312" s="20"/>
    </row>
    <row r="313" spans="1:11" ht="13.2">
      <c r="A313" s="20"/>
      <c r="B313" s="20"/>
      <c r="C313" s="20"/>
      <c r="D313" s="20"/>
      <c r="E313" s="20"/>
      <c r="F313" s="20"/>
      <c r="G313" s="20"/>
      <c r="H313" s="20"/>
      <c r="I313" s="20"/>
      <c r="J313" s="20"/>
      <c r="K313" s="20"/>
    </row>
    <row r="314" spans="1:11" ht="13.2">
      <c r="A314" s="20"/>
      <c r="B314" s="20"/>
      <c r="C314" s="20"/>
      <c r="D314" s="20"/>
      <c r="E314" s="20"/>
      <c r="F314" s="20"/>
      <c r="G314" s="20"/>
      <c r="H314" s="20"/>
      <c r="I314" s="20"/>
      <c r="J314" s="20"/>
      <c r="K314" s="20"/>
    </row>
    <row r="315" spans="1:11" ht="13.2">
      <c r="A315" s="20"/>
      <c r="B315" s="20"/>
      <c r="C315" s="20"/>
      <c r="D315" s="20"/>
      <c r="E315" s="20"/>
      <c r="F315" s="20"/>
      <c r="G315" s="20"/>
      <c r="H315" s="20"/>
      <c r="I315" s="20"/>
      <c r="J315" s="20"/>
      <c r="K315" s="20"/>
    </row>
    <row r="316" spans="1:11" ht="13.2">
      <c r="A316" s="20"/>
      <c r="B316" s="20"/>
      <c r="C316" s="20"/>
      <c r="D316" s="20"/>
      <c r="E316" s="20"/>
      <c r="F316" s="20"/>
      <c r="G316" s="20"/>
      <c r="H316" s="20"/>
      <c r="I316" s="20"/>
      <c r="J316" s="20"/>
      <c r="K316" s="20"/>
    </row>
    <row r="317" spans="1:11" ht="13.2">
      <c r="A317" s="20"/>
      <c r="B317" s="20"/>
      <c r="C317" s="20"/>
      <c r="D317" s="20"/>
      <c r="E317" s="20"/>
      <c r="F317" s="20"/>
      <c r="G317" s="20"/>
      <c r="H317" s="20"/>
      <c r="I317" s="20"/>
      <c r="J317" s="20"/>
      <c r="K317" s="20"/>
    </row>
    <row r="318" spans="1:11" ht="13.2">
      <c r="A318" s="20"/>
      <c r="B318" s="20"/>
      <c r="C318" s="20"/>
      <c r="D318" s="20"/>
      <c r="E318" s="20"/>
      <c r="F318" s="20"/>
      <c r="G318" s="20"/>
      <c r="H318" s="20"/>
      <c r="I318" s="20"/>
      <c r="J318" s="20"/>
      <c r="K318" s="20"/>
    </row>
    <row r="319" spans="1:11" ht="13.2">
      <c r="A319" s="20"/>
      <c r="B319" s="20"/>
      <c r="C319" s="20"/>
      <c r="D319" s="20"/>
      <c r="E319" s="20"/>
      <c r="F319" s="20"/>
      <c r="G319" s="20"/>
      <c r="H319" s="20"/>
      <c r="I319" s="20"/>
      <c r="J319" s="20"/>
      <c r="K319" s="20"/>
    </row>
    <row r="320" spans="1:11" ht="13.2">
      <c r="A320" s="20"/>
      <c r="B320" s="20"/>
      <c r="C320" s="20"/>
      <c r="D320" s="20"/>
      <c r="E320" s="20"/>
      <c r="F320" s="20"/>
      <c r="G320" s="20"/>
      <c r="H320" s="20"/>
      <c r="I320" s="20"/>
      <c r="J320" s="20"/>
      <c r="K320" s="20"/>
    </row>
    <row r="321" spans="1:11" ht="13.2">
      <c r="A321" s="20"/>
      <c r="B321" s="20"/>
      <c r="C321" s="20"/>
      <c r="D321" s="20"/>
      <c r="E321" s="20"/>
      <c r="F321" s="20"/>
      <c r="G321" s="20"/>
      <c r="H321" s="20"/>
      <c r="I321" s="20"/>
      <c r="J321" s="20"/>
      <c r="K321" s="20"/>
    </row>
    <row r="322" spans="1:11" ht="13.2">
      <c r="A322" s="20"/>
      <c r="B322" s="20"/>
      <c r="C322" s="20"/>
      <c r="D322" s="20"/>
      <c r="E322" s="20"/>
      <c r="F322" s="20"/>
      <c r="G322" s="20"/>
      <c r="H322" s="20"/>
      <c r="I322" s="20"/>
      <c r="J322" s="20"/>
      <c r="K322" s="20"/>
    </row>
    <row r="323" spans="1:11" ht="13.2">
      <c r="A323" s="20"/>
      <c r="B323" s="20"/>
      <c r="C323" s="20"/>
      <c r="D323" s="20"/>
      <c r="E323" s="20"/>
      <c r="F323" s="20"/>
      <c r="G323" s="20"/>
      <c r="H323" s="20"/>
      <c r="I323" s="20"/>
      <c r="J323" s="20"/>
      <c r="K323" s="20"/>
    </row>
    <row r="324" spans="1:11" ht="13.2">
      <c r="A324" s="20"/>
      <c r="B324" s="20"/>
      <c r="C324" s="20"/>
      <c r="D324" s="20"/>
      <c r="E324" s="20"/>
      <c r="F324" s="20"/>
      <c r="G324" s="20"/>
      <c r="H324" s="20"/>
      <c r="I324" s="20"/>
      <c r="J324" s="20"/>
      <c r="K324" s="20"/>
    </row>
    <row r="325" spans="1:11" ht="13.2">
      <c r="A325" s="20"/>
      <c r="B325" s="20"/>
      <c r="C325" s="20"/>
      <c r="D325" s="20"/>
      <c r="E325" s="20"/>
      <c r="F325" s="20"/>
      <c r="G325" s="20"/>
      <c r="H325" s="20"/>
      <c r="I325" s="20"/>
      <c r="J325" s="20"/>
      <c r="K325" s="20"/>
    </row>
    <row r="326" spans="1:11" ht="13.2">
      <c r="A326" s="20"/>
      <c r="B326" s="20"/>
      <c r="C326" s="20"/>
      <c r="D326" s="20"/>
      <c r="E326" s="20"/>
      <c r="F326" s="20"/>
      <c r="G326" s="20"/>
      <c r="H326" s="20"/>
      <c r="I326" s="20"/>
      <c r="J326" s="20"/>
      <c r="K326" s="20"/>
    </row>
    <row r="327" spans="1:11" ht="13.2">
      <c r="A327" s="20"/>
      <c r="B327" s="20"/>
      <c r="C327" s="20"/>
      <c r="D327" s="20"/>
      <c r="E327" s="20"/>
      <c r="F327" s="20"/>
      <c r="G327" s="20"/>
      <c r="H327" s="20"/>
      <c r="I327" s="20"/>
      <c r="J327" s="20"/>
      <c r="K327" s="20"/>
    </row>
    <row r="328" spans="1:11" ht="13.2">
      <c r="A328" s="20"/>
      <c r="B328" s="20"/>
      <c r="C328" s="20"/>
      <c r="D328" s="20"/>
      <c r="E328" s="20"/>
      <c r="F328" s="20"/>
      <c r="G328" s="20"/>
      <c r="H328" s="20"/>
      <c r="I328" s="20"/>
      <c r="J328" s="20"/>
      <c r="K328" s="20"/>
    </row>
    <row r="329" spans="1:11" ht="13.2">
      <c r="A329" s="20"/>
      <c r="B329" s="20"/>
      <c r="C329" s="20"/>
      <c r="D329" s="20"/>
      <c r="E329" s="20"/>
      <c r="F329" s="20"/>
      <c r="G329" s="20"/>
      <c r="H329" s="20"/>
      <c r="I329" s="20"/>
      <c r="J329" s="20"/>
      <c r="K329" s="20"/>
    </row>
    <row r="330" spans="1:11" ht="13.2">
      <c r="A330" s="20"/>
      <c r="B330" s="20"/>
      <c r="C330" s="20"/>
      <c r="D330" s="20"/>
      <c r="E330" s="20"/>
      <c r="F330" s="20"/>
      <c r="G330" s="20"/>
      <c r="H330" s="20"/>
      <c r="I330" s="20"/>
      <c r="J330" s="20"/>
      <c r="K330" s="20"/>
    </row>
    <row r="331" spans="1:11" ht="13.2">
      <c r="A331" s="20"/>
      <c r="B331" s="20"/>
      <c r="C331" s="20"/>
      <c r="D331" s="20"/>
      <c r="E331" s="20"/>
      <c r="F331" s="20"/>
      <c r="G331" s="20"/>
      <c r="H331" s="20"/>
      <c r="I331" s="20"/>
      <c r="J331" s="20"/>
      <c r="K331" s="20"/>
    </row>
    <row r="332" spans="1:11" ht="13.2">
      <c r="A332" s="20"/>
      <c r="B332" s="20"/>
      <c r="C332" s="20"/>
      <c r="D332" s="20"/>
      <c r="E332" s="20"/>
      <c r="F332" s="20"/>
      <c r="G332" s="20"/>
      <c r="H332" s="20"/>
      <c r="I332" s="20"/>
      <c r="J332" s="20"/>
      <c r="K332" s="20"/>
    </row>
    <row r="333" spans="1:11" ht="13.2">
      <c r="A333" s="20"/>
      <c r="B333" s="20"/>
      <c r="C333" s="20"/>
      <c r="D333" s="20"/>
      <c r="E333" s="20"/>
      <c r="F333" s="20"/>
      <c r="G333" s="20"/>
      <c r="H333" s="20"/>
      <c r="I333" s="20"/>
      <c r="J333" s="20"/>
      <c r="K333" s="20"/>
    </row>
    <row r="334" spans="1:11" ht="13.2">
      <c r="A334" s="20"/>
      <c r="B334" s="20"/>
      <c r="C334" s="20"/>
      <c r="D334" s="20"/>
      <c r="E334" s="20"/>
      <c r="F334" s="20"/>
      <c r="G334" s="20"/>
      <c r="H334" s="20"/>
      <c r="I334" s="20"/>
      <c r="J334" s="20"/>
      <c r="K334" s="20"/>
    </row>
    <row r="335" spans="1:11" ht="13.2">
      <c r="A335" s="20"/>
      <c r="B335" s="20"/>
      <c r="C335" s="20"/>
      <c r="D335" s="20"/>
      <c r="E335" s="20"/>
      <c r="F335" s="20"/>
      <c r="G335" s="20"/>
      <c r="H335" s="20"/>
      <c r="I335" s="20"/>
      <c r="J335" s="20"/>
      <c r="K335" s="20"/>
    </row>
    <row r="336" spans="1:11" ht="13.2">
      <c r="A336" s="20"/>
      <c r="B336" s="20"/>
      <c r="C336" s="20"/>
      <c r="D336" s="20"/>
      <c r="E336" s="20"/>
      <c r="F336" s="20"/>
      <c r="G336" s="20"/>
      <c r="H336" s="20"/>
      <c r="I336" s="20"/>
      <c r="J336" s="20"/>
      <c r="K336" s="20"/>
    </row>
    <row r="337" spans="1:11" ht="13.2">
      <c r="A337" s="20"/>
      <c r="B337" s="20"/>
      <c r="C337" s="20"/>
      <c r="D337" s="20"/>
      <c r="E337" s="20"/>
      <c r="F337" s="20"/>
      <c r="G337" s="20"/>
      <c r="H337" s="20"/>
      <c r="I337" s="20"/>
      <c r="J337" s="20"/>
      <c r="K337" s="20"/>
    </row>
    <row r="338" spans="1:11" ht="13.2">
      <c r="A338" s="20"/>
      <c r="B338" s="20"/>
      <c r="C338" s="20"/>
      <c r="D338" s="20"/>
      <c r="E338" s="20"/>
      <c r="F338" s="20"/>
      <c r="G338" s="20"/>
      <c r="H338" s="20"/>
      <c r="I338" s="20"/>
      <c r="J338" s="20"/>
      <c r="K338" s="20"/>
    </row>
    <row r="339" spans="1:11" ht="13.2">
      <c r="A339" s="20"/>
      <c r="B339" s="20"/>
      <c r="C339" s="20"/>
      <c r="D339" s="20"/>
      <c r="E339" s="20"/>
      <c r="F339" s="20"/>
      <c r="G339" s="20"/>
      <c r="H339" s="20"/>
      <c r="I339" s="20"/>
      <c r="J339" s="20"/>
      <c r="K339" s="20"/>
    </row>
    <row r="340" spans="1:11" ht="13.2">
      <c r="A340" s="20"/>
      <c r="B340" s="20"/>
      <c r="C340" s="20"/>
      <c r="D340" s="20"/>
      <c r="E340" s="20"/>
      <c r="F340" s="20"/>
      <c r="G340" s="20"/>
      <c r="H340" s="20"/>
      <c r="I340" s="20"/>
      <c r="J340" s="20"/>
      <c r="K340" s="20"/>
    </row>
    <row r="341" spans="1:11" ht="13.2">
      <c r="A341" s="20"/>
      <c r="B341" s="20"/>
      <c r="C341" s="20"/>
      <c r="D341" s="20"/>
      <c r="E341" s="20"/>
      <c r="F341" s="20"/>
      <c r="G341" s="20"/>
      <c r="H341" s="20"/>
      <c r="I341" s="20"/>
      <c r="J341" s="20"/>
      <c r="K341" s="20"/>
    </row>
    <row r="342" spans="1:11" ht="13.2">
      <c r="A342" s="20"/>
      <c r="B342" s="20"/>
      <c r="C342" s="20"/>
      <c r="D342" s="20"/>
      <c r="E342" s="20"/>
      <c r="F342" s="20"/>
      <c r="G342" s="20"/>
      <c r="H342" s="20"/>
      <c r="I342" s="20"/>
      <c r="J342" s="20"/>
      <c r="K342" s="20"/>
    </row>
    <row r="343" spans="1:11" ht="13.2">
      <c r="A343" s="20"/>
      <c r="B343" s="20"/>
      <c r="C343" s="20"/>
      <c r="D343" s="20"/>
      <c r="E343" s="20"/>
      <c r="F343" s="20"/>
      <c r="G343" s="20"/>
      <c r="H343" s="20"/>
      <c r="I343" s="20"/>
      <c r="J343" s="20"/>
      <c r="K343" s="20"/>
    </row>
    <row r="344" spans="1:11" ht="13.2">
      <c r="A344" s="20"/>
      <c r="B344" s="20"/>
      <c r="C344" s="20"/>
      <c r="D344" s="20"/>
      <c r="E344" s="20"/>
      <c r="F344" s="20"/>
      <c r="G344" s="20"/>
      <c r="H344" s="20"/>
      <c r="I344" s="20"/>
      <c r="J344" s="20"/>
      <c r="K344" s="20"/>
    </row>
    <row r="345" spans="1:11" ht="13.2">
      <c r="A345" s="20"/>
      <c r="B345" s="20"/>
      <c r="C345" s="20"/>
      <c r="D345" s="20"/>
      <c r="E345" s="20"/>
      <c r="F345" s="20"/>
      <c r="G345" s="20"/>
      <c r="H345" s="20"/>
      <c r="I345" s="20"/>
      <c r="J345" s="20"/>
      <c r="K345" s="20"/>
    </row>
    <row r="346" spans="1:11" ht="13.2">
      <c r="A346" s="20"/>
      <c r="B346" s="20"/>
      <c r="C346" s="20"/>
      <c r="D346" s="20"/>
      <c r="E346" s="20"/>
      <c r="F346" s="20"/>
      <c r="G346" s="20"/>
      <c r="H346" s="20"/>
      <c r="I346" s="20"/>
      <c r="J346" s="20"/>
      <c r="K346" s="20"/>
    </row>
    <row r="347" spans="1:11" ht="13.2">
      <c r="A347" s="20"/>
      <c r="B347" s="20"/>
      <c r="C347" s="20"/>
      <c r="D347" s="20"/>
      <c r="E347" s="20"/>
      <c r="F347" s="20"/>
      <c r="G347" s="20"/>
      <c r="H347" s="20"/>
      <c r="I347" s="20"/>
      <c r="J347" s="20"/>
      <c r="K347" s="20"/>
    </row>
    <row r="348" spans="1:11" ht="13.2">
      <c r="A348" s="20"/>
      <c r="B348" s="20"/>
      <c r="C348" s="20"/>
      <c r="D348" s="20"/>
      <c r="E348" s="20"/>
      <c r="F348" s="20"/>
      <c r="G348" s="20"/>
      <c r="H348" s="20"/>
      <c r="I348" s="20"/>
      <c r="J348" s="20"/>
      <c r="K348" s="20"/>
    </row>
    <row r="349" spans="1:11" ht="13.2">
      <c r="A349" s="20"/>
      <c r="B349" s="20"/>
      <c r="C349" s="20"/>
      <c r="D349" s="20"/>
      <c r="E349" s="20"/>
      <c r="F349" s="20"/>
      <c r="G349" s="20"/>
      <c r="H349" s="20"/>
      <c r="I349" s="20"/>
      <c r="J349" s="20"/>
      <c r="K349" s="20"/>
    </row>
    <row r="350" spans="1:11" ht="13.2">
      <c r="A350" s="20"/>
      <c r="B350" s="20"/>
      <c r="C350" s="20"/>
      <c r="D350" s="20"/>
      <c r="E350" s="20"/>
      <c r="F350" s="20"/>
      <c r="G350" s="20"/>
      <c r="H350" s="20"/>
      <c r="I350" s="20"/>
      <c r="J350" s="20"/>
      <c r="K350" s="20"/>
    </row>
    <row r="351" spans="1:11" ht="13.2">
      <c r="A351" s="20"/>
      <c r="B351" s="20"/>
      <c r="C351" s="20"/>
      <c r="D351" s="20"/>
      <c r="E351" s="20"/>
      <c r="F351" s="20"/>
      <c r="G351" s="20"/>
      <c r="H351" s="20"/>
      <c r="I351" s="20"/>
      <c r="J351" s="20"/>
      <c r="K351" s="20"/>
    </row>
    <row r="352" spans="1:11" ht="13.2">
      <c r="A352" s="20"/>
      <c r="B352" s="20"/>
      <c r="C352" s="20"/>
      <c r="D352" s="20"/>
      <c r="E352" s="20"/>
      <c r="F352" s="20"/>
      <c r="G352" s="20"/>
      <c r="H352" s="20"/>
      <c r="I352" s="20"/>
      <c r="J352" s="20"/>
      <c r="K352" s="20"/>
    </row>
    <row r="353" spans="1:11" ht="13.2">
      <c r="A353" s="20"/>
      <c r="B353" s="20"/>
      <c r="C353" s="20"/>
      <c r="D353" s="20"/>
      <c r="E353" s="20"/>
      <c r="F353" s="20"/>
      <c r="G353" s="20"/>
      <c r="H353" s="20"/>
      <c r="I353" s="20"/>
      <c r="J353" s="20"/>
      <c r="K353" s="20"/>
    </row>
    <row r="354" spans="1:11" ht="13.2">
      <c r="A354" s="20"/>
      <c r="B354" s="20"/>
      <c r="C354" s="20"/>
      <c r="D354" s="20"/>
      <c r="E354" s="20"/>
      <c r="F354" s="20"/>
      <c r="G354" s="20"/>
      <c r="H354" s="20"/>
      <c r="I354" s="20"/>
      <c r="J354" s="20"/>
      <c r="K354" s="20"/>
    </row>
    <row r="355" spans="1:11" ht="13.2">
      <c r="A355" s="20"/>
      <c r="B355" s="20"/>
      <c r="C355" s="20"/>
      <c r="D355" s="20"/>
      <c r="E355" s="20"/>
      <c r="F355" s="20"/>
      <c r="G355" s="20"/>
      <c r="H355" s="20"/>
      <c r="I355" s="20"/>
      <c r="J355" s="20"/>
      <c r="K355" s="20"/>
    </row>
    <row r="356" spans="1:11" ht="13.2">
      <c r="A356" s="20"/>
      <c r="B356" s="20"/>
      <c r="C356" s="20"/>
      <c r="D356" s="20"/>
      <c r="E356" s="20"/>
      <c r="F356" s="20"/>
      <c r="G356" s="20"/>
      <c r="H356" s="20"/>
      <c r="I356" s="20"/>
      <c r="J356" s="20"/>
      <c r="K356" s="20"/>
    </row>
    <row r="357" spans="1:11" ht="13.2">
      <c r="A357" s="20"/>
      <c r="B357" s="20"/>
      <c r="C357" s="20"/>
      <c r="D357" s="20"/>
      <c r="E357" s="20"/>
      <c r="F357" s="20"/>
      <c r="G357" s="20"/>
      <c r="H357" s="20"/>
      <c r="I357" s="20"/>
      <c r="J357" s="20"/>
      <c r="K357" s="20"/>
    </row>
    <row r="358" spans="1:11" ht="13.2">
      <c r="A358" s="20"/>
      <c r="B358" s="20"/>
      <c r="C358" s="20"/>
      <c r="D358" s="20"/>
      <c r="E358" s="20"/>
      <c r="F358" s="20"/>
      <c r="G358" s="20"/>
      <c r="H358" s="20"/>
      <c r="I358" s="20"/>
      <c r="J358" s="20"/>
      <c r="K358" s="20"/>
    </row>
    <row r="359" spans="1:11" ht="13.2">
      <c r="A359" s="20"/>
      <c r="B359" s="20"/>
      <c r="C359" s="20"/>
      <c r="D359" s="20"/>
      <c r="E359" s="20"/>
      <c r="F359" s="20"/>
      <c r="G359" s="20"/>
      <c r="H359" s="20"/>
      <c r="I359" s="20"/>
      <c r="J359" s="20"/>
      <c r="K359" s="20"/>
    </row>
    <row r="360" spans="1:11" ht="13.2">
      <c r="A360" s="20"/>
      <c r="B360" s="20"/>
      <c r="C360" s="20"/>
      <c r="D360" s="20"/>
      <c r="E360" s="20"/>
      <c r="F360" s="20"/>
      <c r="G360" s="20"/>
      <c r="H360" s="20"/>
      <c r="I360" s="20"/>
      <c r="J360" s="20"/>
      <c r="K360" s="20"/>
    </row>
    <row r="361" spans="1:11" ht="13.2">
      <c r="A361" s="20"/>
      <c r="B361" s="20"/>
      <c r="C361" s="20"/>
      <c r="D361" s="20"/>
      <c r="E361" s="20"/>
      <c r="F361" s="20"/>
      <c r="G361" s="20"/>
      <c r="H361" s="20"/>
      <c r="I361" s="20"/>
      <c r="J361" s="20"/>
      <c r="K361" s="20"/>
    </row>
    <row r="362" spans="1:11" ht="13.2">
      <c r="A362" s="20"/>
      <c r="B362" s="20"/>
      <c r="C362" s="20"/>
      <c r="D362" s="20"/>
      <c r="E362" s="20"/>
      <c r="F362" s="20"/>
      <c r="G362" s="20"/>
      <c r="H362" s="20"/>
      <c r="I362" s="20"/>
      <c r="J362" s="20"/>
      <c r="K362" s="20"/>
    </row>
    <row r="363" spans="1:11" ht="13.2">
      <c r="A363" s="20"/>
      <c r="B363" s="20"/>
      <c r="C363" s="20"/>
      <c r="D363" s="20"/>
      <c r="E363" s="20"/>
      <c r="F363" s="20"/>
      <c r="G363" s="20"/>
      <c r="H363" s="20"/>
      <c r="I363" s="20"/>
      <c r="J363" s="20"/>
      <c r="K363" s="20"/>
    </row>
    <row r="364" spans="1:11" ht="13.2">
      <c r="A364" s="20"/>
      <c r="B364" s="20"/>
      <c r="C364" s="20"/>
      <c r="D364" s="20"/>
      <c r="E364" s="20"/>
      <c r="F364" s="20"/>
      <c r="G364" s="20"/>
      <c r="H364" s="20"/>
      <c r="I364" s="20"/>
      <c r="J364" s="20"/>
      <c r="K364" s="20"/>
    </row>
    <row r="365" spans="1:11" ht="13.2">
      <c r="A365" s="20"/>
      <c r="B365" s="20"/>
      <c r="C365" s="20"/>
      <c r="D365" s="20"/>
      <c r="E365" s="20"/>
      <c r="F365" s="20"/>
      <c r="G365" s="20"/>
      <c r="H365" s="20"/>
      <c r="I365" s="20"/>
      <c r="J365" s="20"/>
      <c r="K365" s="20"/>
    </row>
    <row r="366" spans="1:11" ht="13.2">
      <c r="A366" s="20"/>
      <c r="B366" s="20"/>
      <c r="C366" s="20"/>
      <c r="D366" s="20"/>
      <c r="E366" s="20"/>
      <c r="F366" s="20"/>
      <c r="G366" s="20"/>
      <c r="H366" s="20"/>
      <c r="I366" s="20"/>
      <c r="J366" s="20"/>
      <c r="K366" s="20"/>
    </row>
    <row r="367" spans="1:11" ht="13.2">
      <c r="A367" s="20"/>
      <c r="B367" s="20"/>
      <c r="C367" s="20"/>
      <c r="D367" s="20"/>
      <c r="E367" s="20"/>
      <c r="F367" s="20"/>
      <c r="G367" s="20"/>
      <c r="H367" s="20"/>
      <c r="I367" s="20"/>
      <c r="J367" s="20"/>
      <c r="K367" s="20"/>
    </row>
    <row r="368" spans="1:11" ht="13.2">
      <c r="A368" s="20"/>
      <c r="B368" s="20"/>
      <c r="C368" s="20"/>
      <c r="D368" s="20"/>
      <c r="E368" s="20"/>
      <c r="F368" s="20"/>
      <c r="G368" s="20"/>
      <c r="H368" s="20"/>
      <c r="I368" s="20"/>
      <c r="J368" s="20"/>
      <c r="K368" s="20"/>
    </row>
    <row r="369" spans="1:11" ht="13.2">
      <c r="A369" s="20"/>
      <c r="B369" s="20"/>
      <c r="C369" s="20"/>
      <c r="D369" s="20"/>
      <c r="E369" s="20"/>
      <c r="F369" s="20"/>
      <c r="G369" s="20"/>
      <c r="H369" s="20"/>
      <c r="I369" s="20"/>
      <c r="J369" s="20"/>
      <c r="K369" s="20"/>
    </row>
    <row r="370" spans="1:11" ht="13.2">
      <c r="A370" s="20"/>
      <c r="B370" s="20"/>
      <c r="C370" s="20"/>
      <c r="D370" s="20"/>
      <c r="E370" s="20"/>
      <c r="F370" s="20"/>
      <c r="G370" s="20"/>
      <c r="H370" s="20"/>
      <c r="I370" s="20"/>
      <c r="J370" s="20"/>
      <c r="K370" s="20"/>
    </row>
    <row r="371" spans="1:11" ht="13.2">
      <c r="A371" s="20"/>
      <c r="B371" s="20"/>
      <c r="C371" s="20"/>
      <c r="D371" s="20"/>
      <c r="E371" s="20"/>
      <c r="F371" s="20"/>
      <c r="G371" s="20"/>
      <c r="H371" s="20"/>
      <c r="I371" s="20"/>
      <c r="J371" s="20"/>
      <c r="K371" s="20"/>
    </row>
    <row r="372" spans="1:11" ht="13.2">
      <c r="A372" s="20"/>
      <c r="B372" s="20"/>
      <c r="C372" s="20"/>
      <c r="D372" s="20"/>
      <c r="E372" s="20"/>
      <c r="F372" s="20"/>
      <c r="G372" s="20"/>
      <c r="H372" s="20"/>
      <c r="I372" s="20"/>
      <c r="J372" s="20"/>
      <c r="K372" s="20"/>
    </row>
    <row r="373" spans="1:11" ht="13.2">
      <c r="A373" s="20"/>
      <c r="B373" s="20"/>
      <c r="C373" s="20"/>
      <c r="D373" s="20"/>
      <c r="E373" s="20"/>
      <c r="F373" s="20"/>
      <c r="G373" s="20"/>
      <c r="H373" s="20"/>
      <c r="I373" s="20"/>
      <c r="J373" s="20"/>
      <c r="K373" s="20"/>
    </row>
    <row r="374" spans="1:11" ht="13.2">
      <c r="A374" s="20"/>
      <c r="B374" s="20"/>
      <c r="C374" s="20"/>
      <c r="D374" s="20"/>
      <c r="E374" s="20"/>
      <c r="F374" s="20"/>
      <c r="G374" s="20"/>
      <c r="H374" s="20"/>
      <c r="I374" s="20"/>
      <c r="J374" s="20"/>
      <c r="K374" s="20"/>
    </row>
    <row r="375" spans="1:11" ht="13.2">
      <c r="A375" s="20"/>
      <c r="B375" s="20"/>
      <c r="C375" s="20"/>
      <c r="D375" s="20"/>
      <c r="E375" s="20"/>
      <c r="F375" s="20"/>
      <c r="G375" s="20"/>
      <c r="H375" s="20"/>
      <c r="I375" s="20"/>
      <c r="J375" s="20"/>
      <c r="K375" s="20"/>
    </row>
    <row r="376" spans="1:11" ht="13.2">
      <c r="A376" s="20"/>
      <c r="B376" s="20"/>
      <c r="C376" s="20"/>
      <c r="D376" s="20"/>
      <c r="E376" s="20"/>
      <c r="F376" s="20"/>
      <c r="G376" s="20"/>
      <c r="H376" s="20"/>
      <c r="I376" s="20"/>
      <c r="J376" s="20"/>
      <c r="K376" s="20"/>
    </row>
    <row r="377" spans="1:11" ht="13.2">
      <c r="A377" s="20"/>
      <c r="B377" s="20"/>
      <c r="C377" s="20"/>
      <c r="D377" s="20"/>
      <c r="E377" s="20"/>
      <c r="F377" s="20"/>
      <c r="G377" s="20"/>
      <c r="H377" s="20"/>
      <c r="I377" s="20"/>
      <c r="J377" s="20"/>
      <c r="K377" s="20"/>
    </row>
    <row r="378" spans="1:11" ht="13.2">
      <c r="A378" s="20"/>
      <c r="B378" s="20"/>
      <c r="C378" s="20"/>
      <c r="D378" s="20"/>
      <c r="E378" s="20"/>
      <c r="F378" s="20"/>
      <c r="G378" s="20"/>
      <c r="H378" s="20"/>
      <c r="I378" s="20"/>
      <c r="J378" s="20"/>
      <c r="K378" s="20"/>
    </row>
    <row r="379" spans="1:11" ht="13.2">
      <c r="A379" s="20"/>
      <c r="B379" s="20"/>
      <c r="C379" s="20"/>
      <c r="D379" s="20"/>
      <c r="E379" s="20"/>
      <c r="F379" s="20"/>
      <c r="G379" s="20"/>
      <c r="H379" s="20"/>
      <c r="I379" s="20"/>
      <c r="J379" s="20"/>
      <c r="K379" s="20"/>
    </row>
    <row r="380" spans="1:11" ht="13.2">
      <c r="A380" s="20"/>
      <c r="B380" s="20"/>
      <c r="C380" s="20"/>
      <c r="D380" s="20"/>
      <c r="E380" s="20"/>
      <c r="F380" s="20"/>
      <c r="G380" s="20"/>
      <c r="H380" s="20"/>
      <c r="I380" s="20"/>
      <c r="J380" s="20"/>
      <c r="K380" s="20"/>
    </row>
    <row r="381" spans="1:11" ht="13.2">
      <c r="A381" s="20"/>
      <c r="B381" s="20"/>
      <c r="C381" s="20"/>
      <c r="D381" s="20"/>
      <c r="E381" s="20"/>
      <c r="F381" s="20"/>
      <c r="G381" s="20"/>
      <c r="H381" s="20"/>
      <c r="I381" s="20"/>
      <c r="J381" s="20"/>
      <c r="K381" s="20"/>
    </row>
    <row r="382" spans="1:11" ht="13.2">
      <c r="A382" s="20"/>
      <c r="B382" s="20"/>
      <c r="C382" s="20"/>
      <c r="D382" s="20"/>
      <c r="E382" s="20"/>
      <c r="F382" s="20"/>
      <c r="G382" s="20"/>
      <c r="H382" s="20"/>
      <c r="I382" s="20"/>
      <c r="J382" s="20"/>
      <c r="K382" s="20"/>
    </row>
    <row r="383" spans="1:11" ht="13.2">
      <c r="A383" s="20"/>
      <c r="B383" s="20"/>
      <c r="C383" s="20"/>
      <c r="D383" s="20"/>
      <c r="E383" s="20"/>
      <c r="F383" s="20"/>
      <c r="G383" s="20"/>
      <c r="H383" s="20"/>
      <c r="I383" s="20"/>
      <c r="J383" s="20"/>
      <c r="K383" s="20"/>
    </row>
    <row r="384" spans="1:11" ht="13.2">
      <c r="A384" s="20"/>
      <c r="B384" s="20"/>
      <c r="C384" s="20"/>
      <c r="D384" s="20"/>
      <c r="E384" s="20"/>
      <c r="F384" s="20"/>
      <c r="G384" s="20"/>
      <c r="H384" s="20"/>
      <c r="I384" s="20"/>
      <c r="J384" s="20"/>
      <c r="K384" s="20"/>
    </row>
    <row r="385" spans="1:11" ht="13.2">
      <c r="A385" s="20"/>
      <c r="B385" s="20"/>
      <c r="C385" s="20"/>
      <c r="D385" s="20"/>
      <c r="E385" s="20"/>
      <c r="F385" s="20"/>
      <c r="G385" s="20"/>
      <c r="H385" s="20"/>
      <c r="I385" s="20"/>
      <c r="J385" s="20"/>
      <c r="K385" s="20"/>
    </row>
    <row r="386" spans="1:11" ht="13.2">
      <c r="A386" s="20"/>
      <c r="B386" s="20"/>
      <c r="C386" s="20"/>
      <c r="D386" s="20"/>
      <c r="E386" s="20"/>
      <c r="F386" s="20"/>
      <c r="G386" s="20"/>
      <c r="H386" s="20"/>
      <c r="I386" s="20"/>
      <c r="J386" s="20"/>
      <c r="K386" s="20"/>
    </row>
    <row r="387" spans="1:11" ht="13.2">
      <c r="A387" s="20"/>
      <c r="B387" s="20"/>
      <c r="C387" s="20"/>
      <c r="D387" s="20"/>
      <c r="E387" s="20"/>
      <c r="F387" s="20"/>
      <c r="G387" s="20"/>
      <c r="H387" s="20"/>
      <c r="I387" s="20"/>
      <c r="J387" s="20"/>
      <c r="K387" s="20"/>
    </row>
    <row r="388" spans="1:11" ht="13.2">
      <c r="A388" s="20"/>
      <c r="B388" s="20"/>
      <c r="C388" s="20"/>
      <c r="D388" s="20"/>
      <c r="E388" s="20"/>
      <c r="F388" s="20"/>
      <c r="G388" s="20"/>
      <c r="H388" s="20"/>
      <c r="I388" s="20"/>
      <c r="J388" s="20"/>
      <c r="K388" s="20"/>
    </row>
    <row r="389" spans="1:11" ht="13.2">
      <c r="A389" s="20"/>
      <c r="B389" s="20"/>
      <c r="C389" s="20"/>
      <c r="D389" s="20"/>
      <c r="E389" s="20"/>
      <c r="F389" s="20"/>
      <c r="G389" s="20"/>
      <c r="H389" s="20"/>
      <c r="I389" s="20"/>
      <c r="J389" s="20"/>
      <c r="K389" s="20"/>
    </row>
    <row r="390" spans="1:11" ht="13.2">
      <c r="A390" s="20"/>
      <c r="B390" s="20"/>
      <c r="C390" s="20"/>
      <c r="D390" s="20"/>
      <c r="E390" s="20"/>
      <c r="F390" s="20"/>
      <c r="G390" s="20"/>
      <c r="H390" s="20"/>
      <c r="I390" s="20"/>
      <c r="J390" s="20"/>
      <c r="K390" s="20"/>
    </row>
    <row r="391" spans="1:11" ht="13.2">
      <c r="A391" s="20"/>
      <c r="B391" s="20"/>
      <c r="C391" s="20"/>
      <c r="D391" s="20"/>
      <c r="E391" s="20"/>
      <c r="F391" s="20"/>
      <c r="G391" s="20"/>
      <c r="H391" s="20"/>
      <c r="I391" s="20"/>
      <c r="J391" s="20"/>
      <c r="K391" s="20"/>
    </row>
    <row r="392" spans="1:11" ht="13.2">
      <c r="A392" s="20"/>
      <c r="B392" s="20"/>
      <c r="C392" s="20"/>
      <c r="D392" s="20"/>
      <c r="E392" s="20"/>
      <c r="F392" s="20"/>
      <c r="G392" s="20"/>
      <c r="H392" s="20"/>
      <c r="I392" s="20"/>
      <c r="J392" s="20"/>
      <c r="K392" s="20"/>
    </row>
    <row r="393" spans="1:11" ht="13.2">
      <c r="A393" s="20"/>
      <c r="B393" s="20"/>
      <c r="C393" s="20"/>
      <c r="D393" s="20"/>
      <c r="E393" s="20"/>
      <c r="F393" s="20"/>
      <c r="G393" s="20"/>
      <c r="H393" s="20"/>
      <c r="I393" s="20"/>
      <c r="J393" s="20"/>
      <c r="K393" s="20"/>
    </row>
    <row r="394" spans="1:11" ht="13.2">
      <c r="A394" s="20"/>
      <c r="B394" s="20"/>
      <c r="C394" s="20"/>
      <c r="D394" s="20"/>
      <c r="E394" s="20"/>
      <c r="F394" s="20"/>
      <c r="G394" s="20"/>
      <c r="H394" s="20"/>
      <c r="I394" s="20"/>
      <c r="J394" s="20"/>
      <c r="K394" s="20"/>
    </row>
    <row r="395" spans="1:11" ht="13.2">
      <c r="A395" s="20"/>
      <c r="B395" s="20"/>
      <c r="C395" s="20"/>
      <c r="D395" s="20"/>
      <c r="E395" s="20"/>
      <c r="F395" s="20"/>
      <c r="G395" s="20"/>
      <c r="H395" s="20"/>
      <c r="I395" s="20"/>
      <c r="J395" s="20"/>
      <c r="K395" s="20"/>
    </row>
    <row r="396" spans="1:11" ht="13.2">
      <c r="A396" s="20"/>
      <c r="B396" s="20"/>
      <c r="C396" s="20"/>
      <c r="D396" s="20"/>
      <c r="E396" s="20"/>
      <c r="F396" s="20"/>
      <c r="G396" s="20"/>
      <c r="H396" s="20"/>
      <c r="I396" s="20"/>
      <c r="J396" s="20"/>
      <c r="K396" s="20"/>
    </row>
    <row r="397" spans="1:11" ht="13.2">
      <c r="A397" s="20"/>
      <c r="B397" s="20"/>
      <c r="C397" s="20"/>
      <c r="D397" s="20"/>
      <c r="E397" s="20"/>
      <c r="F397" s="20"/>
      <c r="G397" s="20"/>
      <c r="H397" s="20"/>
      <c r="I397" s="20"/>
      <c r="J397" s="20"/>
      <c r="K397" s="20"/>
    </row>
    <row r="398" spans="1:11" ht="13.2">
      <c r="A398" s="20"/>
      <c r="B398" s="20"/>
      <c r="C398" s="20"/>
      <c r="D398" s="20"/>
      <c r="E398" s="20"/>
      <c r="F398" s="20"/>
      <c r="G398" s="20"/>
      <c r="H398" s="20"/>
      <c r="I398" s="20"/>
      <c r="J398" s="20"/>
      <c r="K398" s="20"/>
    </row>
    <row r="399" spans="1:11" ht="13.2">
      <c r="A399" s="20"/>
      <c r="B399" s="20"/>
      <c r="C399" s="20"/>
      <c r="D399" s="20"/>
      <c r="E399" s="20"/>
      <c r="F399" s="20"/>
      <c r="G399" s="20"/>
      <c r="H399" s="20"/>
      <c r="I399" s="20"/>
      <c r="J399" s="20"/>
      <c r="K399" s="20"/>
    </row>
    <row r="400" spans="1:11" ht="13.2">
      <c r="A400" s="20"/>
      <c r="B400" s="20"/>
      <c r="C400" s="20"/>
      <c r="D400" s="20"/>
      <c r="E400" s="20"/>
      <c r="F400" s="20"/>
      <c r="G400" s="20"/>
      <c r="H400" s="20"/>
      <c r="I400" s="20"/>
      <c r="J400" s="20"/>
      <c r="K400" s="20"/>
    </row>
    <row r="401" spans="1:11" ht="13.2">
      <c r="A401" s="20"/>
      <c r="B401" s="20"/>
      <c r="C401" s="20"/>
      <c r="D401" s="20"/>
      <c r="E401" s="20"/>
      <c r="F401" s="20"/>
      <c r="G401" s="20"/>
      <c r="H401" s="20"/>
      <c r="I401" s="20"/>
      <c r="J401" s="20"/>
      <c r="K401" s="20"/>
    </row>
    <row r="402" spans="1:11" ht="13.2">
      <c r="A402" s="20"/>
      <c r="B402" s="20"/>
      <c r="C402" s="20"/>
      <c r="D402" s="20"/>
      <c r="E402" s="20"/>
      <c r="F402" s="20"/>
      <c r="G402" s="20"/>
      <c r="H402" s="20"/>
      <c r="I402" s="20"/>
      <c r="J402" s="20"/>
      <c r="K402" s="20"/>
    </row>
    <row r="403" spans="1:11" ht="13.2">
      <c r="A403" s="20"/>
      <c r="B403" s="20"/>
      <c r="C403" s="20"/>
      <c r="D403" s="20"/>
      <c r="E403" s="20"/>
      <c r="F403" s="20"/>
      <c r="G403" s="20"/>
      <c r="H403" s="20"/>
      <c r="I403" s="20"/>
      <c r="J403" s="20"/>
      <c r="K403" s="20"/>
    </row>
    <row r="404" spans="1:11" ht="13.2">
      <c r="A404" s="20"/>
      <c r="B404" s="20"/>
      <c r="C404" s="20"/>
      <c r="D404" s="20"/>
      <c r="E404" s="20"/>
      <c r="F404" s="20"/>
      <c r="G404" s="20"/>
      <c r="H404" s="20"/>
      <c r="I404" s="20"/>
      <c r="J404" s="20"/>
      <c r="K404" s="20"/>
    </row>
    <row r="405" spans="1:11" ht="13.2">
      <c r="A405" s="20"/>
      <c r="B405" s="20"/>
      <c r="C405" s="20"/>
      <c r="D405" s="20"/>
      <c r="E405" s="20"/>
      <c r="F405" s="20"/>
      <c r="G405" s="20"/>
      <c r="H405" s="20"/>
      <c r="I405" s="20"/>
      <c r="J405" s="20"/>
      <c r="K405" s="20"/>
    </row>
    <row r="406" spans="1:11" ht="13.2">
      <c r="A406" s="20"/>
      <c r="B406" s="20"/>
      <c r="C406" s="20"/>
      <c r="D406" s="20"/>
      <c r="E406" s="20"/>
      <c r="F406" s="20"/>
      <c r="G406" s="20"/>
      <c r="H406" s="20"/>
      <c r="I406" s="20"/>
      <c r="J406" s="20"/>
      <c r="K406" s="20"/>
    </row>
    <row r="407" spans="1:11" ht="13.2">
      <c r="A407" s="20"/>
      <c r="B407" s="20"/>
      <c r="C407" s="20"/>
      <c r="D407" s="20"/>
      <c r="E407" s="20"/>
      <c r="F407" s="20"/>
      <c r="G407" s="20"/>
      <c r="H407" s="20"/>
      <c r="I407" s="20"/>
      <c r="J407" s="20"/>
      <c r="K407" s="20"/>
    </row>
    <row r="408" spans="1:11" ht="13.2">
      <c r="A408" s="20"/>
      <c r="B408" s="20"/>
      <c r="C408" s="20"/>
      <c r="D408" s="20"/>
      <c r="E408" s="20"/>
      <c r="F408" s="20"/>
      <c r="G408" s="20"/>
      <c r="H408" s="20"/>
      <c r="I408" s="20"/>
      <c r="J408" s="20"/>
      <c r="K408" s="20"/>
    </row>
    <row r="409" spans="1:11" ht="13.2">
      <c r="A409" s="20"/>
      <c r="B409" s="20"/>
      <c r="C409" s="20"/>
      <c r="D409" s="20"/>
      <c r="E409" s="20"/>
      <c r="F409" s="20"/>
      <c r="G409" s="20"/>
      <c r="H409" s="20"/>
      <c r="I409" s="20"/>
      <c r="J409" s="20"/>
      <c r="K409" s="20"/>
    </row>
    <row r="410" spans="1:11" ht="13.2">
      <c r="A410" s="20"/>
      <c r="B410" s="20"/>
      <c r="C410" s="20"/>
      <c r="D410" s="20"/>
      <c r="E410" s="20"/>
      <c r="F410" s="20"/>
      <c r="G410" s="20"/>
      <c r="H410" s="20"/>
      <c r="I410" s="20"/>
      <c r="J410" s="20"/>
      <c r="K410" s="20"/>
    </row>
    <row r="411" spans="1:11" ht="13.2">
      <c r="A411" s="20"/>
      <c r="B411" s="20"/>
      <c r="C411" s="20"/>
      <c r="D411" s="20"/>
      <c r="E411" s="20"/>
      <c r="F411" s="20"/>
      <c r="G411" s="20"/>
      <c r="H411" s="20"/>
      <c r="I411" s="20"/>
      <c r="J411" s="20"/>
      <c r="K411" s="20"/>
    </row>
    <row r="412" spans="1:11" ht="13.2">
      <c r="A412" s="20"/>
      <c r="B412" s="20"/>
      <c r="C412" s="20"/>
      <c r="D412" s="20"/>
      <c r="E412" s="20"/>
      <c r="F412" s="20"/>
      <c r="G412" s="20"/>
      <c r="H412" s="20"/>
      <c r="I412" s="20"/>
      <c r="J412" s="20"/>
      <c r="K412" s="20"/>
    </row>
    <row r="413" spans="1:11" ht="13.2">
      <c r="A413" s="20"/>
      <c r="B413" s="20"/>
      <c r="C413" s="20"/>
      <c r="D413" s="20"/>
      <c r="E413" s="20"/>
      <c r="F413" s="20"/>
      <c r="G413" s="20"/>
      <c r="H413" s="20"/>
      <c r="I413" s="20"/>
      <c r="J413" s="20"/>
      <c r="K413" s="20"/>
    </row>
    <row r="414" spans="1:11" ht="13.2">
      <c r="A414" s="20"/>
      <c r="B414" s="20"/>
      <c r="C414" s="20"/>
      <c r="D414" s="20"/>
      <c r="E414" s="20"/>
      <c r="F414" s="20"/>
      <c r="G414" s="20"/>
      <c r="H414" s="20"/>
      <c r="I414" s="20"/>
      <c r="J414" s="20"/>
      <c r="K414" s="20"/>
    </row>
    <row r="415" spans="1:11" ht="13.2">
      <c r="A415" s="20"/>
      <c r="B415" s="20"/>
      <c r="C415" s="20"/>
      <c r="D415" s="20"/>
      <c r="E415" s="20"/>
      <c r="F415" s="20"/>
      <c r="G415" s="20"/>
      <c r="H415" s="20"/>
      <c r="I415" s="20"/>
      <c r="J415" s="20"/>
      <c r="K415" s="20"/>
    </row>
    <row r="416" spans="1:11" ht="13.2">
      <c r="A416" s="20"/>
      <c r="B416" s="20"/>
      <c r="C416" s="20"/>
      <c r="D416" s="20"/>
      <c r="E416" s="20"/>
      <c r="F416" s="20"/>
      <c r="G416" s="20"/>
      <c r="H416" s="20"/>
      <c r="I416" s="20"/>
      <c r="J416" s="20"/>
      <c r="K416" s="20"/>
    </row>
    <row r="417" spans="1:11" ht="13.2">
      <c r="A417" s="20"/>
      <c r="B417" s="20"/>
      <c r="C417" s="20"/>
      <c r="D417" s="20"/>
      <c r="E417" s="20"/>
      <c r="F417" s="20"/>
      <c r="G417" s="20"/>
      <c r="H417" s="20"/>
      <c r="I417" s="20"/>
      <c r="J417" s="20"/>
      <c r="K417" s="20"/>
    </row>
    <row r="418" spans="1:11" ht="13.2">
      <c r="A418" s="20"/>
      <c r="B418" s="20"/>
      <c r="C418" s="20"/>
      <c r="D418" s="20"/>
      <c r="E418" s="20"/>
      <c r="F418" s="20"/>
      <c r="G418" s="20"/>
      <c r="H418" s="20"/>
      <c r="I418" s="20"/>
      <c r="J418" s="20"/>
      <c r="K418" s="20"/>
    </row>
    <row r="419" spans="1:11" ht="13.2">
      <c r="A419" s="20"/>
      <c r="B419" s="20"/>
      <c r="C419" s="20"/>
      <c r="D419" s="20"/>
      <c r="E419" s="20"/>
      <c r="F419" s="20"/>
      <c r="G419" s="20"/>
      <c r="H419" s="20"/>
      <c r="I419" s="20"/>
      <c r="J419" s="20"/>
      <c r="K419" s="20"/>
    </row>
    <row r="420" spans="1:11" ht="13.2">
      <c r="A420" s="20"/>
      <c r="B420" s="20"/>
      <c r="C420" s="20"/>
      <c r="D420" s="20"/>
      <c r="E420" s="20"/>
      <c r="F420" s="20"/>
      <c r="G420" s="20"/>
      <c r="H420" s="20"/>
      <c r="I420" s="20"/>
      <c r="J420" s="20"/>
      <c r="K420" s="20"/>
    </row>
    <row r="421" spans="1:11" ht="13.2">
      <c r="A421" s="20"/>
      <c r="B421" s="20"/>
      <c r="C421" s="20"/>
      <c r="D421" s="20"/>
      <c r="E421" s="20"/>
      <c r="F421" s="20"/>
      <c r="G421" s="20"/>
      <c r="H421" s="20"/>
      <c r="I421" s="20"/>
      <c r="J421" s="20"/>
      <c r="K421" s="20"/>
    </row>
    <row r="422" spans="1:11" ht="13.2">
      <c r="A422" s="20"/>
      <c r="B422" s="20"/>
      <c r="C422" s="20"/>
      <c r="D422" s="20"/>
      <c r="E422" s="20"/>
      <c r="F422" s="20"/>
      <c r="G422" s="20"/>
      <c r="H422" s="20"/>
      <c r="I422" s="20"/>
      <c r="J422" s="20"/>
      <c r="K422" s="20"/>
    </row>
    <row r="423" spans="1:11" ht="13.2">
      <c r="A423" s="20"/>
      <c r="B423" s="20"/>
      <c r="C423" s="20"/>
      <c r="D423" s="20"/>
      <c r="E423" s="20"/>
      <c r="F423" s="20"/>
      <c r="G423" s="20"/>
      <c r="H423" s="20"/>
      <c r="I423" s="20"/>
      <c r="J423" s="20"/>
      <c r="K423" s="20"/>
    </row>
    <row r="424" spans="1:11" ht="13.2">
      <c r="A424" s="20"/>
      <c r="B424" s="20"/>
      <c r="C424" s="20"/>
      <c r="D424" s="20"/>
      <c r="E424" s="20"/>
      <c r="F424" s="20"/>
      <c r="G424" s="20"/>
      <c r="H424" s="20"/>
      <c r="I424" s="20"/>
      <c r="J424" s="20"/>
      <c r="K424" s="20"/>
    </row>
    <row r="425" spans="1:11" ht="13.2">
      <c r="A425" s="20"/>
      <c r="B425" s="20"/>
      <c r="C425" s="20"/>
      <c r="D425" s="20"/>
      <c r="E425" s="20"/>
      <c r="F425" s="20"/>
      <c r="G425" s="20"/>
      <c r="H425" s="20"/>
      <c r="I425" s="20"/>
      <c r="J425" s="20"/>
      <c r="K425" s="20"/>
    </row>
    <row r="426" spans="1:11" ht="13.2">
      <c r="A426" s="20"/>
      <c r="B426" s="20"/>
      <c r="C426" s="20"/>
      <c r="D426" s="20"/>
      <c r="E426" s="20"/>
      <c r="F426" s="20"/>
      <c r="G426" s="20"/>
      <c r="H426" s="20"/>
      <c r="I426" s="20"/>
      <c r="J426" s="20"/>
      <c r="K426" s="20"/>
    </row>
    <row r="427" spans="1:11" ht="13.2">
      <c r="A427" s="20"/>
      <c r="B427" s="20"/>
      <c r="C427" s="20"/>
      <c r="D427" s="20"/>
      <c r="E427" s="20"/>
      <c r="F427" s="20"/>
      <c r="G427" s="20"/>
      <c r="H427" s="20"/>
      <c r="I427" s="20"/>
      <c r="J427" s="20"/>
      <c r="K427" s="20"/>
    </row>
    <row r="428" spans="1:11" ht="13.2">
      <c r="A428" s="20"/>
      <c r="B428" s="20"/>
      <c r="C428" s="20"/>
      <c r="D428" s="20"/>
      <c r="E428" s="20"/>
      <c r="F428" s="20"/>
      <c r="G428" s="20"/>
      <c r="H428" s="20"/>
      <c r="I428" s="20"/>
      <c r="J428" s="20"/>
      <c r="K428" s="20"/>
    </row>
    <row r="429" spans="1:11" ht="13.2">
      <c r="A429" s="20"/>
      <c r="B429" s="20"/>
      <c r="C429" s="20"/>
      <c r="D429" s="20"/>
      <c r="E429" s="20"/>
      <c r="F429" s="20"/>
      <c r="G429" s="20"/>
      <c r="H429" s="20"/>
      <c r="I429" s="20"/>
      <c r="J429" s="20"/>
      <c r="K429" s="20"/>
    </row>
    <row r="430" spans="1:11" ht="13.2">
      <c r="A430" s="20"/>
      <c r="B430" s="20"/>
      <c r="C430" s="20"/>
      <c r="D430" s="20"/>
      <c r="E430" s="20"/>
      <c r="F430" s="20"/>
      <c r="G430" s="20"/>
      <c r="H430" s="20"/>
      <c r="I430" s="20"/>
      <c r="J430" s="20"/>
      <c r="K430" s="20"/>
    </row>
    <row r="431" spans="1:11" ht="13.2">
      <c r="A431" s="20"/>
      <c r="B431" s="20"/>
      <c r="C431" s="20"/>
      <c r="D431" s="20"/>
      <c r="E431" s="20"/>
      <c r="F431" s="20"/>
      <c r="G431" s="20"/>
      <c r="H431" s="20"/>
      <c r="I431" s="20"/>
      <c r="J431" s="20"/>
      <c r="K431" s="20"/>
    </row>
    <row r="432" spans="1:11" ht="13.2">
      <c r="A432" s="20"/>
      <c r="B432" s="20"/>
      <c r="C432" s="20"/>
      <c r="D432" s="20"/>
      <c r="E432" s="20"/>
      <c r="F432" s="20"/>
      <c r="G432" s="20"/>
      <c r="H432" s="20"/>
      <c r="I432" s="20"/>
      <c r="J432" s="20"/>
      <c r="K432" s="20"/>
    </row>
    <row r="433" spans="1:11" ht="13.2">
      <c r="A433" s="20"/>
      <c r="B433" s="20"/>
      <c r="C433" s="20"/>
      <c r="D433" s="20"/>
      <c r="E433" s="20"/>
      <c r="F433" s="20"/>
      <c r="G433" s="20"/>
      <c r="H433" s="20"/>
      <c r="I433" s="20"/>
      <c r="J433" s="20"/>
      <c r="K433" s="20"/>
    </row>
    <row r="434" spans="1:11" ht="13.2">
      <c r="A434" s="20"/>
      <c r="B434" s="20"/>
      <c r="C434" s="20"/>
      <c r="D434" s="20"/>
      <c r="E434" s="20"/>
      <c r="F434" s="20"/>
      <c r="G434" s="20"/>
      <c r="H434" s="20"/>
      <c r="I434" s="20"/>
      <c r="J434" s="20"/>
      <c r="K434" s="20"/>
    </row>
    <row r="435" spans="1:11" ht="13.2">
      <c r="A435" s="20"/>
      <c r="B435" s="20"/>
      <c r="C435" s="20"/>
      <c r="D435" s="20"/>
      <c r="E435" s="20"/>
      <c r="F435" s="20"/>
      <c r="G435" s="20"/>
      <c r="H435" s="20"/>
      <c r="I435" s="20"/>
      <c r="J435" s="20"/>
      <c r="K435" s="20"/>
    </row>
    <row r="436" spans="1:11" ht="13.2">
      <c r="A436" s="20"/>
      <c r="B436" s="20"/>
      <c r="C436" s="20"/>
      <c r="D436" s="20"/>
      <c r="E436" s="20"/>
      <c r="F436" s="20"/>
      <c r="G436" s="20"/>
      <c r="H436" s="20"/>
      <c r="I436" s="20"/>
      <c r="J436" s="20"/>
      <c r="K436" s="20"/>
    </row>
    <row r="437" spans="1:11" ht="13.2">
      <c r="A437" s="20"/>
      <c r="B437" s="20"/>
      <c r="C437" s="20"/>
      <c r="D437" s="20"/>
      <c r="E437" s="20"/>
      <c r="F437" s="20"/>
      <c r="G437" s="20"/>
      <c r="H437" s="20"/>
      <c r="I437" s="20"/>
      <c r="J437" s="20"/>
      <c r="K437" s="20"/>
    </row>
    <row r="438" spans="1:11" ht="13.2">
      <c r="A438" s="20"/>
      <c r="B438" s="20"/>
      <c r="C438" s="20"/>
      <c r="D438" s="20"/>
      <c r="E438" s="20"/>
      <c r="F438" s="20"/>
      <c r="G438" s="20"/>
      <c r="H438" s="20"/>
      <c r="I438" s="20"/>
      <c r="J438" s="20"/>
      <c r="K438" s="20"/>
    </row>
    <row r="439" spans="1:11" ht="13.2">
      <c r="A439" s="20"/>
      <c r="B439" s="20"/>
      <c r="C439" s="20"/>
      <c r="D439" s="20"/>
      <c r="E439" s="20"/>
      <c r="F439" s="20"/>
      <c r="G439" s="20"/>
      <c r="H439" s="20"/>
      <c r="I439" s="20"/>
      <c r="J439" s="20"/>
      <c r="K439" s="20"/>
    </row>
    <row r="440" spans="1:11" ht="13.2">
      <c r="A440" s="20"/>
      <c r="B440" s="20"/>
      <c r="C440" s="20"/>
      <c r="D440" s="20"/>
      <c r="E440" s="20"/>
      <c r="F440" s="20"/>
      <c r="G440" s="20"/>
      <c r="H440" s="20"/>
      <c r="I440" s="20"/>
      <c r="J440" s="20"/>
      <c r="K440" s="20"/>
    </row>
    <row r="441" spans="1:11" ht="13.2">
      <c r="A441" s="20"/>
      <c r="B441" s="20"/>
      <c r="C441" s="20"/>
      <c r="D441" s="20"/>
      <c r="E441" s="20"/>
      <c r="F441" s="20"/>
      <c r="G441" s="20"/>
      <c r="H441" s="20"/>
      <c r="I441" s="20"/>
      <c r="J441" s="20"/>
      <c r="K441" s="20"/>
    </row>
    <row r="442" spans="1:11" ht="13.2">
      <c r="A442" s="20"/>
      <c r="B442" s="20"/>
      <c r="C442" s="20"/>
      <c r="D442" s="20"/>
      <c r="E442" s="20"/>
      <c r="F442" s="20"/>
      <c r="G442" s="20"/>
      <c r="H442" s="20"/>
      <c r="I442" s="20"/>
      <c r="J442" s="20"/>
      <c r="K442" s="20"/>
    </row>
    <row r="443" spans="1:11" ht="13.2">
      <c r="A443" s="20"/>
      <c r="B443" s="20"/>
      <c r="C443" s="20"/>
      <c r="D443" s="20"/>
      <c r="E443" s="20"/>
      <c r="F443" s="20"/>
      <c r="G443" s="20"/>
      <c r="H443" s="20"/>
      <c r="I443" s="20"/>
      <c r="J443" s="20"/>
      <c r="K443" s="20"/>
    </row>
    <row r="444" spans="1:11" ht="13.2">
      <c r="A444" s="20"/>
      <c r="B444" s="20"/>
      <c r="C444" s="20"/>
      <c r="D444" s="20"/>
      <c r="E444" s="20"/>
      <c r="F444" s="20"/>
      <c r="G444" s="20"/>
      <c r="H444" s="20"/>
      <c r="I444" s="20"/>
      <c r="J444" s="20"/>
      <c r="K444" s="20"/>
    </row>
    <row r="445" spans="1:11" ht="13.2">
      <c r="A445" s="20"/>
      <c r="B445" s="20"/>
      <c r="C445" s="20"/>
      <c r="D445" s="20"/>
      <c r="E445" s="20"/>
      <c r="F445" s="20"/>
      <c r="G445" s="20"/>
      <c r="H445" s="20"/>
      <c r="I445" s="20"/>
      <c r="J445" s="20"/>
      <c r="K445" s="20"/>
    </row>
    <row r="446" spans="1:11" ht="13.2">
      <c r="A446" s="20"/>
      <c r="B446" s="20"/>
      <c r="C446" s="20"/>
      <c r="D446" s="20"/>
      <c r="E446" s="20"/>
      <c r="F446" s="20"/>
      <c r="G446" s="20"/>
      <c r="H446" s="20"/>
      <c r="I446" s="20"/>
      <c r="J446" s="20"/>
      <c r="K446" s="20"/>
    </row>
    <row r="447" spans="1:11" ht="13.2">
      <c r="A447" s="20"/>
      <c r="B447" s="20"/>
      <c r="C447" s="20"/>
      <c r="D447" s="20"/>
      <c r="E447" s="20"/>
      <c r="F447" s="20"/>
      <c r="G447" s="20"/>
      <c r="H447" s="20"/>
      <c r="I447" s="20"/>
      <c r="J447" s="20"/>
      <c r="K447" s="20"/>
    </row>
    <row r="448" spans="1:11" ht="13.2">
      <c r="A448" s="20"/>
      <c r="B448" s="20"/>
      <c r="C448" s="20"/>
      <c r="D448" s="20"/>
      <c r="E448" s="20"/>
      <c r="F448" s="20"/>
      <c r="G448" s="20"/>
      <c r="H448" s="20"/>
      <c r="I448" s="20"/>
      <c r="J448" s="20"/>
      <c r="K448" s="20"/>
    </row>
    <row r="449" spans="1:11" ht="13.2">
      <c r="A449" s="20"/>
      <c r="B449" s="20"/>
      <c r="C449" s="20"/>
      <c r="D449" s="20"/>
      <c r="E449" s="20"/>
      <c r="F449" s="20"/>
      <c r="G449" s="20"/>
      <c r="H449" s="20"/>
      <c r="I449" s="20"/>
      <c r="J449" s="20"/>
      <c r="K449" s="20"/>
    </row>
    <row r="450" spans="1:11" ht="13.2">
      <c r="A450" s="20"/>
      <c r="B450" s="20"/>
      <c r="C450" s="20"/>
      <c r="D450" s="20"/>
      <c r="E450" s="20"/>
      <c r="F450" s="20"/>
      <c r="G450" s="20"/>
      <c r="H450" s="20"/>
      <c r="I450" s="20"/>
      <c r="J450" s="20"/>
      <c r="K450" s="20"/>
    </row>
    <row r="451" spans="1:11" ht="13.2">
      <c r="A451" s="20"/>
      <c r="B451" s="20"/>
      <c r="C451" s="20"/>
      <c r="D451" s="20"/>
      <c r="E451" s="20"/>
      <c r="F451" s="20"/>
      <c r="G451" s="20"/>
      <c r="H451" s="20"/>
      <c r="I451" s="20"/>
      <c r="J451" s="20"/>
      <c r="K451" s="20"/>
    </row>
    <row r="452" spans="1:11" ht="13.2">
      <c r="A452" s="20"/>
      <c r="B452" s="20"/>
      <c r="C452" s="20"/>
      <c r="D452" s="20"/>
      <c r="E452" s="20"/>
      <c r="F452" s="20"/>
      <c r="G452" s="20"/>
      <c r="H452" s="20"/>
      <c r="I452" s="20"/>
      <c r="J452" s="20"/>
      <c r="K452" s="20"/>
    </row>
    <row r="453" spans="1:11" ht="13.2">
      <c r="A453" s="20"/>
      <c r="B453" s="20"/>
      <c r="C453" s="20"/>
      <c r="D453" s="20"/>
      <c r="E453" s="20"/>
      <c r="F453" s="20"/>
      <c r="G453" s="20"/>
      <c r="H453" s="20"/>
      <c r="I453" s="20"/>
      <c r="J453" s="20"/>
      <c r="K453" s="20"/>
    </row>
    <row r="454" spans="1:11" ht="13.2">
      <c r="A454" s="20"/>
      <c r="B454" s="20"/>
      <c r="C454" s="20"/>
      <c r="D454" s="20"/>
      <c r="E454" s="20"/>
      <c r="F454" s="20"/>
      <c r="G454" s="20"/>
      <c r="H454" s="20"/>
      <c r="I454" s="20"/>
      <c r="J454" s="20"/>
      <c r="K454" s="20"/>
    </row>
    <row r="455" spans="1:11" ht="13.2">
      <c r="A455" s="20"/>
      <c r="B455" s="20"/>
      <c r="C455" s="20"/>
      <c r="D455" s="20"/>
      <c r="E455" s="20"/>
      <c r="F455" s="20"/>
      <c r="G455" s="20"/>
      <c r="H455" s="20"/>
      <c r="I455" s="20"/>
      <c r="J455" s="20"/>
      <c r="K455" s="20"/>
    </row>
    <row r="456" spans="1:11" ht="13.2">
      <c r="A456" s="20"/>
      <c r="B456" s="20"/>
      <c r="C456" s="20"/>
      <c r="D456" s="20"/>
      <c r="E456" s="20"/>
      <c r="F456" s="20"/>
      <c r="G456" s="20"/>
      <c r="H456" s="20"/>
      <c r="I456" s="20"/>
      <c r="J456" s="20"/>
      <c r="K456" s="20"/>
    </row>
    <row r="457" spans="1:11" ht="13.2">
      <c r="A457" s="20"/>
      <c r="B457" s="20"/>
      <c r="C457" s="20"/>
      <c r="D457" s="20"/>
      <c r="E457" s="20"/>
      <c r="F457" s="20"/>
      <c r="G457" s="20"/>
      <c r="H457" s="20"/>
      <c r="I457" s="20"/>
      <c r="J457" s="20"/>
      <c r="K457" s="20"/>
    </row>
    <row r="458" spans="1:11" ht="13.2">
      <c r="A458" s="20"/>
      <c r="B458" s="20"/>
      <c r="C458" s="20"/>
      <c r="D458" s="20"/>
      <c r="E458" s="20"/>
      <c r="F458" s="20"/>
      <c r="G458" s="20"/>
      <c r="H458" s="20"/>
      <c r="I458" s="20"/>
      <c r="J458" s="20"/>
      <c r="K458" s="20"/>
    </row>
    <row r="459" spans="1:11" ht="13.2">
      <c r="A459" s="20"/>
      <c r="B459" s="20"/>
      <c r="C459" s="20"/>
      <c r="D459" s="20"/>
      <c r="E459" s="20"/>
      <c r="F459" s="20"/>
      <c r="G459" s="20"/>
      <c r="H459" s="20"/>
      <c r="I459" s="20"/>
      <c r="J459" s="20"/>
      <c r="K459" s="20"/>
    </row>
    <row r="460" spans="1:11" ht="13.2">
      <c r="A460" s="20"/>
      <c r="B460" s="20"/>
      <c r="C460" s="20"/>
      <c r="D460" s="20"/>
      <c r="E460" s="20"/>
      <c r="F460" s="20"/>
      <c r="G460" s="20"/>
      <c r="H460" s="20"/>
      <c r="I460" s="20"/>
      <c r="J460" s="20"/>
      <c r="K460" s="20"/>
    </row>
    <row r="461" spans="1:11" ht="13.2">
      <c r="A461" s="20"/>
      <c r="B461" s="20"/>
      <c r="C461" s="20"/>
      <c r="D461" s="20"/>
      <c r="E461" s="20"/>
      <c r="F461" s="20"/>
      <c r="G461" s="20"/>
      <c r="H461" s="20"/>
      <c r="I461" s="20"/>
      <c r="J461" s="20"/>
      <c r="K461" s="20"/>
    </row>
    <row r="462" spans="1:11" ht="13.2">
      <c r="A462" s="20"/>
      <c r="B462" s="20"/>
      <c r="C462" s="20"/>
      <c r="D462" s="20"/>
      <c r="E462" s="20"/>
      <c r="F462" s="20"/>
      <c r="G462" s="20"/>
      <c r="H462" s="20"/>
      <c r="I462" s="20"/>
      <c r="J462" s="20"/>
      <c r="K462" s="20"/>
    </row>
    <row r="463" spans="1:11" ht="13.2">
      <c r="A463" s="20"/>
      <c r="B463" s="20"/>
      <c r="C463" s="20"/>
      <c r="D463" s="20"/>
      <c r="E463" s="20"/>
      <c r="F463" s="20"/>
      <c r="G463" s="20"/>
      <c r="H463" s="20"/>
      <c r="I463" s="20"/>
      <c r="J463" s="20"/>
      <c r="K463" s="20"/>
    </row>
    <row r="464" spans="1:11" ht="13.2">
      <c r="A464" s="20"/>
      <c r="B464" s="20"/>
      <c r="C464" s="20"/>
      <c r="D464" s="20"/>
      <c r="E464" s="20"/>
      <c r="F464" s="20"/>
      <c r="G464" s="20"/>
      <c r="H464" s="20"/>
      <c r="I464" s="20"/>
      <c r="J464" s="20"/>
      <c r="K464" s="20"/>
    </row>
    <row r="465" spans="1:11" ht="13.2">
      <c r="A465" s="20"/>
      <c r="B465" s="20"/>
      <c r="C465" s="20"/>
      <c r="D465" s="20"/>
      <c r="E465" s="20"/>
      <c r="F465" s="20"/>
      <c r="G465" s="20"/>
      <c r="H465" s="20"/>
      <c r="I465" s="20"/>
      <c r="J465" s="20"/>
      <c r="K465" s="20"/>
    </row>
    <row r="466" spans="1:11" ht="13.2">
      <c r="A466" s="20"/>
      <c r="B466" s="20"/>
      <c r="C466" s="20"/>
      <c r="D466" s="20"/>
      <c r="E466" s="20"/>
      <c r="F466" s="20"/>
      <c r="G466" s="20"/>
      <c r="H466" s="20"/>
      <c r="I466" s="20"/>
      <c r="J466" s="20"/>
      <c r="K466" s="20"/>
    </row>
    <row r="467" spans="1:11" ht="13.2">
      <c r="A467" s="20"/>
      <c r="B467" s="20"/>
      <c r="C467" s="20"/>
      <c r="D467" s="20"/>
      <c r="E467" s="20"/>
      <c r="F467" s="20"/>
      <c r="G467" s="20"/>
      <c r="H467" s="20"/>
      <c r="I467" s="20"/>
      <c r="J467" s="20"/>
      <c r="K467" s="20"/>
    </row>
    <row r="468" spans="1:11" ht="13.2">
      <c r="A468" s="20"/>
      <c r="B468" s="20"/>
      <c r="C468" s="20"/>
      <c r="D468" s="20"/>
      <c r="E468" s="20"/>
      <c r="F468" s="20"/>
      <c r="G468" s="20"/>
      <c r="H468" s="20"/>
      <c r="I468" s="20"/>
      <c r="J468" s="20"/>
      <c r="K468" s="20"/>
    </row>
    <row r="469" spans="1:11" ht="13.2">
      <c r="A469" s="20"/>
      <c r="B469" s="20"/>
      <c r="C469" s="20"/>
      <c r="D469" s="20"/>
      <c r="E469" s="20"/>
      <c r="F469" s="20"/>
      <c r="G469" s="20"/>
      <c r="H469" s="20"/>
      <c r="I469" s="20"/>
      <c r="J469" s="20"/>
      <c r="K469" s="20"/>
    </row>
    <row r="470" spans="1:11" ht="13.2">
      <c r="A470" s="20"/>
      <c r="B470" s="20"/>
      <c r="C470" s="20"/>
      <c r="D470" s="20"/>
      <c r="E470" s="20"/>
      <c r="F470" s="20"/>
      <c r="G470" s="20"/>
      <c r="H470" s="20"/>
      <c r="I470" s="20"/>
      <c r="J470" s="20"/>
      <c r="K470" s="20"/>
    </row>
    <row r="471" spans="1:11" ht="13.2">
      <c r="A471" s="20"/>
      <c r="B471" s="20"/>
      <c r="C471" s="20"/>
      <c r="D471" s="20"/>
      <c r="E471" s="20"/>
      <c r="F471" s="20"/>
      <c r="G471" s="20"/>
      <c r="H471" s="20"/>
      <c r="I471" s="20"/>
      <c r="J471" s="20"/>
      <c r="K471" s="20"/>
    </row>
    <row r="472" spans="1:11" ht="13.2">
      <c r="A472" s="20"/>
      <c r="B472" s="20"/>
      <c r="C472" s="20"/>
      <c r="D472" s="20"/>
      <c r="E472" s="20"/>
      <c r="F472" s="20"/>
      <c r="G472" s="20"/>
      <c r="H472" s="20"/>
      <c r="I472" s="20"/>
      <c r="J472" s="20"/>
      <c r="K472" s="20"/>
    </row>
    <row r="473" spans="1:11" ht="13.2">
      <c r="A473" s="20"/>
      <c r="B473" s="20"/>
      <c r="C473" s="20"/>
      <c r="D473" s="20"/>
      <c r="E473" s="20"/>
      <c r="F473" s="20"/>
      <c r="G473" s="20"/>
      <c r="H473" s="20"/>
      <c r="I473" s="20"/>
      <c r="J473" s="20"/>
      <c r="K473" s="20"/>
    </row>
    <row r="474" spans="1:11" ht="13.2">
      <c r="A474" s="20"/>
      <c r="B474" s="20"/>
      <c r="C474" s="20"/>
      <c r="D474" s="20"/>
      <c r="E474" s="20"/>
      <c r="F474" s="20"/>
      <c r="G474" s="20"/>
      <c r="H474" s="20"/>
      <c r="I474" s="20"/>
      <c r="J474" s="20"/>
      <c r="K474" s="20"/>
    </row>
    <row r="475" spans="1:11" ht="13.2">
      <c r="A475" s="20"/>
      <c r="B475" s="20"/>
      <c r="C475" s="20"/>
      <c r="D475" s="20"/>
      <c r="E475" s="20"/>
      <c r="F475" s="20"/>
      <c r="G475" s="20"/>
      <c r="H475" s="20"/>
      <c r="I475" s="20"/>
      <c r="J475" s="20"/>
      <c r="K475" s="20"/>
    </row>
    <row r="476" spans="1:11" ht="13.2">
      <c r="A476" s="20"/>
      <c r="B476" s="20"/>
      <c r="C476" s="20"/>
      <c r="D476" s="20"/>
      <c r="E476" s="20"/>
      <c r="F476" s="20"/>
      <c r="G476" s="20"/>
      <c r="H476" s="20"/>
      <c r="I476" s="20"/>
      <c r="J476" s="20"/>
      <c r="K476" s="20"/>
    </row>
    <row r="477" spans="1:11" ht="13.2">
      <c r="A477" s="20"/>
      <c r="B477" s="20"/>
      <c r="C477" s="20"/>
      <c r="D477" s="20"/>
      <c r="E477" s="20"/>
      <c r="F477" s="20"/>
      <c r="G477" s="20"/>
      <c r="H477" s="20"/>
      <c r="I477" s="20"/>
      <c r="J477" s="20"/>
      <c r="K477" s="20"/>
    </row>
    <row r="478" spans="1:11" ht="13.2">
      <c r="A478" s="20"/>
      <c r="B478" s="20"/>
      <c r="C478" s="20"/>
      <c r="D478" s="20"/>
      <c r="E478" s="20"/>
      <c r="F478" s="20"/>
      <c r="G478" s="20"/>
      <c r="H478" s="20"/>
      <c r="I478" s="20"/>
      <c r="J478" s="20"/>
      <c r="K478" s="20"/>
    </row>
    <row r="479" spans="1:11" ht="13.2">
      <c r="A479" s="20"/>
      <c r="B479" s="20"/>
      <c r="C479" s="20"/>
      <c r="D479" s="20"/>
      <c r="E479" s="20"/>
      <c r="F479" s="20"/>
      <c r="G479" s="20"/>
      <c r="H479" s="20"/>
      <c r="I479" s="20"/>
      <c r="J479" s="20"/>
      <c r="K479" s="20"/>
    </row>
    <row r="480" spans="1:11" ht="13.2">
      <c r="A480" s="20"/>
      <c r="B480" s="20"/>
      <c r="C480" s="20"/>
      <c r="D480" s="20"/>
      <c r="E480" s="20"/>
      <c r="F480" s="20"/>
      <c r="G480" s="20"/>
      <c r="H480" s="20"/>
      <c r="I480" s="20"/>
      <c r="J480" s="20"/>
      <c r="K480" s="20"/>
    </row>
    <row r="481" spans="1:11" ht="13.2">
      <c r="A481" s="20"/>
      <c r="B481" s="20"/>
      <c r="C481" s="20"/>
      <c r="D481" s="20"/>
      <c r="E481" s="20"/>
      <c r="F481" s="20"/>
      <c r="G481" s="20"/>
      <c r="H481" s="20"/>
      <c r="I481" s="20"/>
      <c r="J481" s="20"/>
      <c r="K481" s="20"/>
    </row>
    <row r="482" spans="1:11" ht="13.2">
      <c r="A482" s="20"/>
      <c r="B482" s="20"/>
      <c r="C482" s="20"/>
      <c r="D482" s="20"/>
      <c r="E482" s="20"/>
      <c r="F482" s="20"/>
      <c r="G482" s="20"/>
      <c r="H482" s="20"/>
      <c r="I482" s="20"/>
      <c r="J482" s="20"/>
      <c r="K482" s="20"/>
    </row>
    <row r="483" spans="1:11" ht="13.2">
      <c r="A483" s="20"/>
      <c r="B483" s="20"/>
      <c r="C483" s="20"/>
      <c r="D483" s="20"/>
      <c r="E483" s="20"/>
      <c r="F483" s="20"/>
      <c r="G483" s="20"/>
      <c r="H483" s="20"/>
      <c r="I483" s="20"/>
      <c r="J483" s="20"/>
      <c r="K483" s="20"/>
    </row>
    <row r="484" spans="1:11" ht="13.2">
      <c r="A484" s="20"/>
      <c r="B484" s="20"/>
      <c r="C484" s="20"/>
      <c r="D484" s="20"/>
      <c r="E484" s="20"/>
      <c r="F484" s="20"/>
      <c r="G484" s="20"/>
      <c r="H484" s="20"/>
      <c r="I484" s="20"/>
      <c r="J484" s="20"/>
      <c r="K484" s="20"/>
    </row>
    <row r="485" spans="1:11" ht="13.2">
      <c r="A485" s="20"/>
      <c r="B485" s="20"/>
      <c r="C485" s="20"/>
      <c r="D485" s="20"/>
      <c r="E485" s="20"/>
      <c r="F485" s="20"/>
      <c r="G485" s="20"/>
      <c r="H485" s="20"/>
      <c r="I485" s="20"/>
      <c r="J485" s="20"/>
      <c r="K485" s="20"/>
    </row>
    <row r="486" spans="1:11" ht="13.2">
      <c r="A486" s="20"/>
      <c r="B486" s="20"/>
      <c r="C486" s="20"/>
      <c r="D486" s="20"/>
      <c r="E486" s="20"/>
      <c r="F486" s="20"/>
      <c r="G486" s="20"/>
      <c r="H486" s="20"/>
      <c r="I486" s="20"/>
      <c r="J486" s="20"/>
      <c r="K486" s="20"/>
    </row>
    <row r="487" spans="1:11" ht="13.2">
      <c r="A487" s="20"/>
      <c r="B487" s="20"/>
      <c r="C487" s="20"/>
      <c r="D487" s="20"/>
      <c r="E487" s="20"/>
      <c r="F487" s="20"/>
      <c r="G487" s="20"/>
      <c r="H487" s="20"/>
      <c r="I487" s="20"/>
      <c r="J487" s="20"/>
      <c r="K487" s="20"/>
    </row>
    <row r="488" spans="1:11" ht="13.2">
      <c r="A488" s="20"/>
      <c r="B488" s="20"/>
      <c r="C488" s="20"/>
      <c r="D488" s="20"/>
      <c r="E488" s="20"/>
      <c r="F488" s="20"/>
      <c r="G488" s="20"/>
      <c r="H488" s="20"/>
      <c r="I488" s="20"/>
      <c r="J488" s="20"/>
      <c r="K488" s="20"/>
    </row>
    <row r="489" spans="1:11" ht="13.2">
      <c r="A489" s="20"/>
      <c r="B489" s="20"/>
      <c r="C489" s="20"/>
      <c r="D489" s="20"/>
      <c r="E489" s="20"/>
      <c r="F489" s="20"/>
      <c r="G489" s="20"/>
      <c r="H489" s="20"/>
      <c r="I489" s="20"/>
      <c r="J489" s="20"/>
      <c r="K489" s="20"/>
    </row>
    <row r="490" spans="1:11" ht="13.2">
      <c r="A490" s="20"/>
      <c r="B490" s="20"/>
      <c r="C490" s="20"/>
      <c r="D490" s="20"/>
      <c r="E490" s="20"/>
      <c r="F490" s="20"/>
      <c r="G490" s="20"/>
      <c r="H490" s="20"/>
      <c r="I490" s="20"/>
      <c r="J490" s="20"/>
      <c r="K490" s="20"/>
    </row>
    <row r="491" spans="1:11" ht="13.2">
      <c r="A491" s="20"/>
      <c r="B491" s="20"/>
      <c r="C491" s="20"/>
      <c r="D491" s="20"/>
      <c r="E491" s="20"/>
      <c r="F491" s="20"/>
      <c r="G491" s="20"/>
      <c r="H491" s="20"/>
      <c r="I491" s="20"/>
      <c r="J491" s="20"/>
      <c r="K491" s="20"/>
    </row>
    <row r="492" spans="1:11" ht="13.2">
      <c r="A492" s="20"/>
      <c r="B492" s="20"/>
      <c r="C492" s="20"/>
      <c r="D492" s="20"/>
      <c r="E492" s="20"/>
      <c r="F492" s="20"/>
      <c r="G492" s="20"/>
      <c r="H492" s="20"/>
      <c r="I492" s="20"/>
      <c r="J492" s="20"/>
      <c r="K492" s="20"/>
    </row>
    <row r="493" spans="1:11" ht="13.2">
      <c r="A493" s="20"/>
      <c r="B493" s="20"/>
      <c r="C493" s="20"/>
      <c r="D493" s="20"/>
      <c r="E493" s="20"/>
      <c r="F493" s="20"/>
      <c r="G493" s="20"/>
      <c r="H493" s="20"/>
      <c r="I493" s="20"/>
      <c r="J493" s="20"/>
      <c r="K493" s="20"/>
    </row>
    <row r="494" spans="1:11" ht="13.2">
      <c r="A494" s="20"/>
      <c r="B494" s="20"/>
      <c r="C494" s="20"/>
      <c r="D494" s="20"/>
      <c r="E494" s="20"/>
      <c r="F494" s="20"/>
      <c r="G494" s="20"/>
      <c r="H494" s="20"/>
      <c r="I494" s="20"/>
      <c r="J494" s="20"/>
      <c r="K494" s="20"/>
    </row>
    <row r="495" spans="1:11" ht="13.2">
      <c r="A495" s="20"/>
      <c r="B495" s="20"/>
      <c r="C495" s="20"/>
      <c r="D495" s="20"/>
      <c r="E495" s="20"/>
      <c r="F495" s="20"/>
      <c r="G495" s="20"/>
      <c r="H495" s="20"/>
      <c r="I495" s="20"/>
      <c r="J495" s="20"/>
      <c r="K495" s="20"/>
    </row>
    <row r="496" spans="1:11" ht="13.2">
      <c r="A496" s="20"/>
      <c r="B496" s="20"/>
      <c r="C496" s="20"/>
      <c r="D496" s="20"/>
      <c r="E496" s="20"/>
      <c r="F496" s="20"/>
      <c r="G496" s="20"/>
      <c r="H496" s="20"/>
      <c r="I496" s="20"/>
      <c r="J496" s="20"/>
      <c r="K496" s="20"/>
    </row>
    <row r="497" spans="1:11" ht="13.2">
      <c r="A497" s="20"/>
      <c r="B497" s="20"/>
      <c r="C497" s="20"/>
      <c r="D497" s="20"/>
      <c r="E497" s="20"/>
      <c r="F497" s="20"/>
      <c r="G497" s="20"/>
      <c r="H497" s="20"/>
      <c r="I497" s="20"/>
      <c r="J497" s="20"/>
      <c r="K497" s="20"/>
    </row>
    <row r="498" spans="1:11" ht="13.2">
      <c r="A498" s="20"/>
      <c r="B498" s="20"/>
      <c r="C498" s="20"/>
      <c r="D498" s="20"/>
      <c r="E498" s="20"/>
      <c r="F498" s="20"/>
      <c r="G498" s="20"/>
      <c r="H498" s="20"/>
      <c r="I498" s="20"/>
      <c r="J498" s="20"/>
      <c r="K498" s="20"/>
    </row>
    <row r="499" spans="1:11" ht="13.2">
      <c r="A499" s="20"/>
      <c r="B499" s="20"/>
      <c r="C499" s="20"/>
      <c r="D499" s="20"/>
      <c r="E499" s="20"/>
      <c r="F499" s="20"/>
      <c r="G499" s="20"/>
      <c r="H499" s="20"/>
      <c r="I499" s="20"/>
      <c r="J499" s="20"/>
      <c r="K499" s="20"/>
    </row>
    <row r="500" spans="1:11" ht="13.2">
      <c r="A500" s="20"/>
      <c r="B500" s="20"/>
      <c r="C500" s="20"/>
      <c r="D500" s="20"/>
      <c r="E500" s="20"/>
      <c r="F500" s="20"/>
      <c r="G500" s="20"/>
      <c r="H500" s="20"/>
      <c r="I500" s="20"/>
      <c r="J500" s="20"/>
      <c r="K500" s="20"/>
    </row>
    <row r="501" spans="1:11" ht="13.2">
      <c r="A501" s="20"/>
      <c r="B501" s="20"/>
      <c r="C501" s="20"/>
      <c r="D501" s="20"/>
      <c r="E501" s="20"/>
      <c r="F501" s="20"/>
      <c r="G501" s="20"/>
      <c r="H501" s="20"/>
      <c r="I501" s="20"/>
      <c r="J501" s="20"/>
      <c r="K501" s="20"/>
    </row>
    <row r="502" spans="1:11" ht="13.2">
      <c r="A502" s="20"/>
      <c r="B502" s="20"/>
      <c r="C502" s="20"/>
      <c r="D502" s="20"/>
      <c r="E502" s="20"/>
      <c r="F502" s="20"/>
      <c r="G502" s="20"/>
      <c r="H502" s="20"/>
      <c r="I502" s="20"/>
      <c r="J502" s="20"/>
      <c r="K502" s="20"/>
    </row>
    <row r="503" spans="1:11" ht="13.2">
      <c r="A503" s="20"/>
      <c r="B503" s="20"/>
      <c r="C503" s="20"/>
      <c r="D503" s="20"/>
      <c r="E503" s="20"/>
      <c r="F503" s="20"/>
      <c r="G503" s="20"/>
      <c r="H503" s="20"/>
      <c r="I503" s="20"/>
      <c r="J503" s="20"/>
      <c r="K503" s="20"/>
    </row>
    <row r="504" spans="1:11" ht="13.2">
      <c r="A504" s="20"/>
      <c r="B504" s="20"/>
      <c r="C504" s="20"/>
      <c r="D504" s="20"/>
      <c r="E504" s="20"/>
      <c r="F504" s="20"/>
      <c r="G504" s="20"/>
      <c r="H504" s="20"/>
      <c r="I504" s="20"/>
      <c r="J504" s="20"/>
      <c r="K504" s="20"/>
    </row>
    <row r="505" spans="1:11" ht="13.2">
      <c r="A505" s="20"/>
      <c r="B505" s="20"/>
      <c r="C505" s="20"/>
      <c r="D505" s="20"/>
      <c r="E505" s="20"/>
      <c r="F505" s="20"/>
      <c r="G505" s="20"/>
      <c r="H505" s="20"/>
      <c r="I505" s="20"/>
      <c r="J505" s="20"/>
      <c r="K505" s="20"/>
    </row>
    <row r="506" spans="1:11" ht="13.2">
      <c r="A506" s="20"/>
      <c r="B506" s="20"/>
      <c r="C506" s="20"/>
      <c r="D506" s="20"/>
      <c r="E506" s="20"/>
      <c r="F506" s="20"/>
      <c r="G506" s="20"/>
      <c r="H506" s="20"/>
      <c r="I506" s="20"/>
      <c r="J506" s="20"/>
      <c r="K506" s="20"/>
    </row>
    <row r="507" spans="1:11" ht="13.2">
      <c r="A507" s="20"/>
      <c r="B507" s="20"/>
      <c r="C507" s="20"/>
      <c r="D507" s="20"/>
      <c r="E507" s="20"/>
      <c r="F507" s="20"/>
      <c r="G507" s="20"/>
      <c r="H507" s="20"/>
      <c r="I507" s="20"/>
      <c r="J507" s="20"/>
      <c r="K507" s="20"/>
    </row>
    <row r="508" spans="1:11" ht="13.2">
      <c r="A508" s="20"/>
      <c r="B508" s="20"/>
      <c r="C508" s="20"/>
      <c r="D508" s="20"/>
      <c r="E508" s="20"/>
      <c r="F508" s="20"/>
      <c r="G508" s="20"/>
      <c r="H508" s="20"/>
      <c r="I508" s="20"/>
      <c r="J508" s="20"/>
      <c r="K508" s="20"/>
    </row>
    <row r="509" spans="1:11" ht="13.2">
      <c r="A509" s="20"/>
      <c r="B509" s="20"/>
      <c r="C509" s="20"/>
      <c r="D509" s="20"/>
      <c r="E509" s="20"/>
      <c r="F509" s="20"/>
      <c r="G509" s="20"/>
      <c r="H509" s="20"/>
      <c r="I509" s="20"/>
      <c r="J509" s="20"/>
      <c r="K509" s="20"/>
    </row>
    <row r="510" spans="1:11" ht="13.2">
      <c r="A510" s="20"/>
      <c r="B510" s="20"/>
      <c r="C510" s="20"/>
      <c r="D510" s="20"/>
      <c r="E510" s="20"/>
      <c r="F510" s="20"/>
      <c r="G510" s="20"/>
      <c r="H510" s="20"/>
      <c r="I510" s="20"/>
      <c r="J510" s="20"/>
      <c r="K510" s="20"/>
    </row>
    <row r="511" spans="1:11" ht="13.2">
      <c r="A511" s="20"/>
      <c r="B511" s="20"/>
      <c r="C511" s="20"/>
      <c r="D511" s="20"/>
      <c r="E511" s="20"/>
      <c r="F511" s="20"/>
      <c r="G511" s="20"/>
      <c r="H511" s="20"/>
      <c r="I511" s="20"/>
      <c r="J511" s="20"/>
      <c r="K511" s="20"/>
    </row>
    <row r="512" spans="1:11" ht="13.2">
      <c r="A512" s="20"/>
      <c r="B512" s="20"/>
      <c r="C512" s="20"/>
      <c r="D512" s="20"/>
      <c r="E512" s="20"/>
      <c r="F512" s="20"/>
      <c r="G512" s="20"/>
      <c r="H512" s="20"/>
      <c r="I512" s="20"/>
      <c r="J512" s="20"/>
      <c r="K512" s="20"/>
    </row>
    <row r="513" spans="1:11" ht="13.2">
      <c r="A513" s="20"/>
      <c r="B513" s="20"/>
      <c r="C513" s="20"/>
      <c r="D513" s="20"/>
      <c r="E513" s="20"/>
      <c r="F513" s="20"/>
      <c r="G513" s="20"/>
      <c r="H513" s="20"/>
      <c r="I513" s="20"/>
      <c r="J513" s="20"/>
      <c r="K513" s="20"/>
    </row>
    <row r="514" spans="1:11" ht="13.2">
      <c r="A514" s="20"/>
      <c r="B514" s="20"/>
      <c r="C514" s="20"/>
      <c r="D514" s="20"/>
      <c r="E514" s="20"/>
      <c r="F514" s="20"/>
      <c r="G514" s="20"/>
      <c r="H514" s="20"/>
      <c r="I514" s="20"/>
      <c r="J514" s="20"/>
      <c r="K514" s="20"/>
    </row>
    <row r="515" spans="1:11" ht="13.2">
      <c r="A515" s="20"/>
      <c r="B515" s="20"/>
      <c r="C515" s="20"/>
      <c r="D515" s="20"/>
      <c r="E515" s="20"/>
      <c r="F515" s="20"/>
      <c r="G515" s="20"/>
      <c r="H515" s="20"/>
      <c r="I515" s="20"/>
      <c r="J515" s="20"/>
      <c r="K515" s="20"/>
    </row>
    <row r="516" spans="1:11" ht="13.2">
      <c r="A516" s="20"/>
      <c r="B516" s="20"/>
      <c r="C516" s="20"/>
      <c r="D516" s="20"/>
      <c r="E516" s="20"/>
      <c r="F516" s="20"/>
      <c r="G516" s="20"/>
      <c r="H516" s="20"/>
      <c r="I516" s="20"/>
      <c r="J516" s="20"/>
      <c r="K516" s="20"/>
    </row>
    <row r="517" spans="1:11" ht="13.2">
      <c r="A517" s="20"/>
      <c r="B517" s="20"/>
      <c r="C517" s="20"/>
      <c r="D517" s="20"/>
      <c r="E517" s="20"/>
      <c r="F517" s="20"/>
      <c r="G517" s="20"/>
      <c r="H517" s="20"/>
      <c r="I517" s="20"/>
      <c r="J517" s="20"/>
      <c r="K517" s="20"/>
    </row>
    <row r="518" spans="1:11" ht="13.2">
      <c r="A518" s="20"/>
      <c r="B518" s="20"/>
      <c r="C518" s="20"/>
      <c r="D518" s="20"/>
      <c r="E518" s="20"/>
      <c r="F518" s="20"/>
      <c r="G518" s="20"/>
      <c r="H518" s="20"/>
      <c r="I518" s="20"/>
      <c r="J518" s="20"/>
      <c r="K518" s="20"/>
    </row>
    <row r="519" spans="1:11" ht="13.2">
      <c r="A519" s="20"/>
      <c r="B519" s="20"/>
      <c r="C519" s="20"/>
      <c r="D519" s="20"/>
      <c r="E519" s="20"/>
      <c r="F519" s="20"/>
      <c r="G519" s="20"/>
      <c r="H519" s="20"/>
      <c r="I519" s="20"/>
      <c r="J519" s="20"/>
      <c r="K519" s="20"/>
    </row>
    <row r="520" spans="1:11" ht="13.2">
      <c r="A520" s="20"/>
      <c r="B520" s="20"/>
      <c r="C520" s="20"/>
      <c r="D520" s="20"/>
      <c r="E520" s="20"/>
      <c r="F520" s="20"/>
      <c r="G520" s="20"/>
      <c r="H520" s="20"/>
      <c r="I520" s="20"/>
      <c r="J520" s="20"/>
      <c r="K520" s="20"/>
    </row>
    <row r="521" spans="1:11" ht="13.2">
      <c r="A521" s="20"/>
      <c r="B521" s="20"/>
      <c r="C521" s="20"/>
      <c r="D521" s="20"/>
      <c r="E521" s="20"/>
      <c r="F521" s="20"/>
      <c r="G521" s="20"/>
      <c r="H521" s="20"/>
      <c r="I521" s="20"/>
      <c r="J521" s="20"/>
      <c r="K521" s="20"/>
    </row>
    <row r="522" spans="1:11" ht="13.2">
      <c r="A522" s="20"/>
      <c r="B522" s="20"/>
      <c r="C522" s="20"/>
      <c r="D522" s="20"/>
      <c r="E522" s="20"/>
      <c r="F522" s="20"/>
      <c r="G522" s="20"/>
      <c r="H522" s="20"/>
      <c r="I522" s="20"/>
      <c r="J522" s="20"/>
      <c r="K522" s="20"/>
    </row>
    <row r="523" spans="1:11" ht="13.2">
      <c r="A523" s="20"/>
      <c r="B523" s="20"/>
      <c r="C523" s="20"/>
      <c r="D523" s="20"/>
      <c r="E523" s="20"/>
      <c r="F523" s="20"/>
      <c r="G523" s="20"/>
      <c r="H523" s="20"/>
      <c r="I523" s="20"/>
      <c r="J523" s="20"/>
      <c r="K523" s="20"/>
    </row>
    <row r="524" spans="1:11" ht="13.2">
      <c r="A524" s="20"/>
      <c r="B524" s="20"/>
      <c r="C524" s="20"/>
      <c r="D524" s="20"/>
      <c r="E524" s="20"/>
      <c r="F524" s="20"/>
      <c r="G524" s="20"/>
      <c r="H524" s="20"/>
      <c r="I524" s="20"/>
      <c r="J524" s="20"/>
      <c r="K524" s="20"/>
    </row>
    <row r="525" spans="1:11" ht="13.2">
      <c r="A525" s="20"/>
      <c r="B525" s="20"/>
      <c r="C525" s="20"/>
      <c r="D525" s="20"/>
      <c r="E525" s="20"/>
      <c r="F525" s="20"/>
      <c r="G525" s="20"/>
      <c r="H525" s="20"/>
      <c r="I525" s="20"/>
      <c r="J525" s="20"/>
      <c r="K525" s="20"/>
    </row>
    <row r="526" spans="1:11" ht="13.2">
      <c r="A526" s="20"/>
      <c r="B526" s="20"/>
      <c r="C526" s="20"/>
      <c r="D526" s="20"/>
      <c r="E526" s="20"/>
      <c r="F526" s="20"/>
      <c r="G526" s="20"/>
      <c r="H526" s="20"/>
      <c r="I526" s="20"/>
      <c r="J526" s="20"/>
      <c r="K526" s="20"/>
    </row>
    <row r="527" spans="1:11" ht="13.2">
      <c r="A527" s="20"/>
      <c r="B527" s="20"/>
      <c r="C527" s="20"/>
      <c r="D527" s="20"/>
      <c r="E527" s="20"/>
      <c r="F527" s="20"/>
      <c r="G527" s="20"/>
      <c r="H527" s="20"/>
      <c r="I527" s="20"/>
      <c r="J527" s="20"/>
      <c r="K527" s="20"/>
    </row>
    <row r="528" spans="1:11" ht="13.2">
      <c r="A528" s="20"/>
      <c r="B528" s="20"/>
      <c r="C528" s="20"/>
      <c r="D528" s="20"/>
      <c r="E528" s="20"/>
      <c r="F528" s="20"/>
      <c r="G528" s="20"/>
      <c r="H528" s="20"/>
      <c r="I528" s="20"/>
      <c r="J528" s="20"/>
      <c r="K528" s="20"/>
    </row>
    <row r="529" spans="1:11" ht="13.2">
      <c r="A529" s="20"/>
      <c r="B529" s="20"/>
      <c r="C529" s="20"/>
      <c r="D529" s="20"/>
      <c r="E529" s="20"/>
      <c r="F529" s="20"/>
      <c r="G529" s="20"/>
      <c r="H529" s="20"/>
      <c r="I529" s="20"/>
      <c r="J529" s="20"/>
      <c r="K529" s="20"/>
    </row>
    <row r="530" spans="1:11" ht="13.2">
      <c r="A530" s="20"/>
      <c r="B530" s="20"/>
      <c r="C530" s="20"/>
      <c r="D530" s="20"/>
      <c r="E530" s="20"/>
      <c r="F530" s="20"/>
      <c r="G530" s="20"/>
      <c r="H530" s="20"/>
      <c r="I530" s="20"/>
      <c r="J530" s="20"/>
      <c r="K530" s="20"/>
    </row>
    <row r="531" spans="1:11" ht="13.2">
      <c r="A531" s="20"/>
      <c r="B531" s="20"/>
      <c r="C531" s="20"/>
      <c r="D531" s="20"/>
      <c r="E531" s="20"/>
      <c r="F531" s="20"/>
      <c r="G531" s="20"/>
      <c r="H531" s="20"/>
      <c r="I531" s="20"/>
      <c r="J531" s="20"/>
      <c r="K531" s="20"/>
    </row>
    <row r="532" spans="1:11" ht="13.2">
      <c r="A532" s="20"/>
      <c r="B532" s="20"/>
      <c r="C532" s="20"/>
      <c r="D532" s="20"/>
      <c r="E532" s="20"/>
      <c r="F532" s="20"/>
      <c r="G532" s="20"/>
      <c r="H532" s="20"/>
      <c r="I532" s="20"/>
      <c r="J532" s="20"/>
      <c r="K532" s="20"/>
    </row>
    <row r="533" spans="1:11" ht="13.2">
      <c r="A533" s="20"/>
      <c r="B533" s="20"/>
      <c r="C533" s="20"/>
      <c r="D533" s="20"/>
      <c r="E533" s="20"/>
      <c r="F533" s="20"/>
      <c r="G533" s="20"/>
      <c r="H533" s="20"/>
      <c r="I533" s="20"/>
      <c r="J533" s="20"/>
      <c r="K533" s="20"/>
    </row>
    <row r="534" spans="1:11" ht="13.2">
      <c r="A534" s="20"/>
      <c r="B534" s="20"/>
      <c r="C534" s="20"/>
      <c r="D534" s="20"/>
      <c r="E534" s="20"/>
      <c r="F534" s="20"/>
      <c r="G534" s="20"/>
      <c r="H534" s="20"/>
      <c r="I534" s="20"/>
      <c r="J534" s="20"/>
      <c r="K534" s="20"/>
    </row>
    <row r="535" spans="1:11" ht="13.2">
      <c r="A535" s="20"/>
      <c r="B535" s="20"/>
      <c r="C535" s="20"/>
      <c r="D535" s="20"/>
      <c r="E535" s="20"/>
      <c r="F535" s="20"/>
      <c r="G535" s="20"/>
      <c r="H535" s="20"/>
      <c r="I535" s="20"/>
      <c r="J535" s="20"/>
      <c r="K535" s="20"/>
    </row>
    <row r="536" spans="1:11" ht="13.2">
      <c r="A536" s="20"/>
      <c r="B536" s="20"/>
      <c r="C536" s="20"/>
      <c r="D536" s="20"/>
      <c r="E536" s="20"/>
      <c r="F536" s="20"/>
      <c r="G536" s="20"/>
      <c r="H536" s="20"/>
      <c r="I536" s="20"/>
      <c r="J536" s="20"/>
      <c r="K536" s="20"/>
    </row>
    <row r="537" spans="1:11" ht="13.2">
      <c r="A537" s="20"/>
      <c r="B537" s="20"/>
      <c r="C537" s="20"/>
      <c r="D537" s="20"/>
      <c r="E537" s="20"/>
      <c r="F537" s="20"/>
      <c r="G537" s="20"/>
      <c r="H537" s="20"/>
      <c r="I537" s="20"/>
      <c r="J537" s="20"/>
      <c r="K537" s="20"/>
    </row>
    <row r="538" spans="1:11" ht="13.2">
      <c r="A538" s="20"/>
      <c r="B538" s="20"/>
      <c r="C538" s="20"/>
      <c r="D538" s="20"/>
      <c r="E538" s="20"/>
      <c r="F538" s="20"/>
      <c r="G538" s="20"/>
      <c r="H538" s="20"/>
      <c r="I538" s="20"/>
      <c r="J538" s="20"/>
      <c r="K538" s="20"/>
    </row>
    <row r="539" spans="1:11" ht="13.2">
      <c r="A539" s="20"/>
      <c r="B539" s="20"/>
      <c r="C539" s="20"/>
      <c r="D539" s="20"/>
      <c r="E539" s="20"/>
      <c r="F539" s="20"/>
      <c r="G539" s="20"/>
      <c r="H539" s="20"/>
      <c r="I539" s="20"/>
      <c r="J539" s="20"/>
      <c r="K539" s="20"/>
    </row>
    <row r="540" spans="1:11" ht="13.2">
      <c r="A540" s="20"/>
      <c r="B540" s="20"/>
      <c r="C540" s="20"/>
      <c r="D540" s="20"/>
      <c r="E540" s="20"/>
      <c r="F540" s="20"/>
      <c r="G540" s="20"/>
      <c r="H540" s="20"/>
      <c r="I540" s="20"/>
      <c r="J540" s="20"/>
      <c r="K540" s="20"/>
    </row>
    <row r="541" spans="1:11" ht="13.2">
      <c r="A541" s="20"/>
      <c r="B541" s="20"/>
      <c r="C541" s="20"/>
      <c r="D541" s="20"/>
      <c r="E541" s="20"/>
      <c r="F541" s="20"/>
      <c r="G541" s="20"/>
      <c r="H541" s="20"/>
      <c r="I541" s="20"/>
      <c r="J541" s="20"/>
      <c r="K541" s="20"/>
    </row>
    <row r="542" spans="1:11" ht="13.2">
      <c r="A542" s="20"/>
      <c r="B542" s="20"/>
      <c r="C542" s="20"/>
      <c r="D542" s="20"/>
      <c r="E542" s="20"/>
      <c r="F542" s="20"/>
      <c r="G542" s="20"/>
      <c r="H542" s="20"/>
      <c r="I542" s="20"/>
      <c r="J542" s="20"/>
      <c r="K542" s="20"/>
    </row>
    <row r="543" spans="1:11" ht="13.2">
      <c r="A543" s="20"/>
      <c r="B543" s="20"/>
      <c r="C543" s="20"/>
      <c r="D543" s="20"/>
      <c r="E543" s="20"/>
      <c r="F543" s="20"/>
      <c r="G543" s="20"/>
      <c r="H543" s="20"/>
      <c r="I543" s="20"/>
      <c r="J543" s="20"/>
      <c r="K543" s="20"/>
    </row>
    <row r="544" spans="1:11" ht="13.2">
      <c r="A544" s="20"/>
      <c r="B544" s="20"/>
      <c r="C544" s="20"/>
      <c r="D544" s="20"/>
      <c r="E544" s="20"/>
      <c r="F544" s="20"/>
      <c r="G544" s="20"/>
      <c r="H544" s="20"/>
      <c r="I544" s="20"/>
      <c r="J544" s="20"/>
      <c r="K544" s="20"/>
    </row>
    <row r="545" spans="1:11" ht="13.2">
      <c r="A545" s="20"/>
      <c r="B545" s="20"/>
      <c r="C545" s="20"/>
      <c r="D545" s="20"/>
      <c r="E545" s="20"/>
      <c r="F545" s="20"/>
      <c r="G545" s="20"/>
      <c r="H545" s="20"/>
      <c r="I545" s="20"/>
      <c r="J545" s="20"/>
      <c r="K545" s="20"/>
    </row>
    <row r="546" spans="1:11" ht="13.2">
      <c r="A546" s="20"/>
      <c r="B546" s="20"/>
      <c r="C546" s="20"/>
      <c r="D546" s="20"/>
      <c r="E546" s="20"/>
      <c r="F546" s="20"/>
      <c r="G546" s="20"/>
      <c r="H546" s="20"/>
      <c r="I546" s="20"/>
      <c r="J546" s="20"/>
      <c r="K546" s="20"/>
    </row>
    <row r="547" spans="1:11" ht="13.2">
      <c r="A547" s="20"/>
      <c r="B547" s="20"/>
      <c r="C547" s="20"/>
      <c r="D547" s="20"/>
      <c r="E547" s="20"/>
      <c r="F547" s="20"/>
      <c r="G547" s="20"/>
      <c r="H547" s="20"/>
      <c r="I547" s="20"/>
      <c r="J547" s="20"/>
      <c r="K547" s="20"/>
    </row>
    <row r="548" spans="1:11" ht="13.2">
      <c r="A548" s="20"/>
      <c r="B548" s="20"/>
      <c r="C548" s="20"/>
      <c r="D548" s="20"/>
      <c r="E548" s="20"/>
      <c r="F548" s="20"/>
      <c r="G548" s="20"/>
      <c r="H548" s="20"/>
      <c r="I548" s="20"/>
      <c r="J548" s="20"/>
      <c r="K548" s="20"/>
    </row>
    <row r="549" spans="1:11" ht="13.2">
      <c r="A549" s="20"/>
      <c r="B549" s="20"/>
      <c r="C549" s="20"/>
      <c r="D549" s="20"/>
      <c r="E549" s="20"/>
      <c r="F549" s="20"/>
      <c r="G549" s="20"/>
      <c r="H549" s="20"/>
      <c r="I549" s="20"/>
      <c r="J549" s="20"/>
      <c r="K549" s="20"/>
    </row>
    <row r="550" spans="1:11" ht="13.2">
      <c r="A550" s="20"/>
      <c r="B550" s="20"/>
      <c r="C550" s="20"/>
      <c r="D550" s="20"/>
      <c r="E550" s="20"/>
      <c r="F550" s="20"/>
      <c r="G550" s="20"/>
      <c r="H550" s="20"/>
      <c r="I550" s="20"/>
      <c r="J550" s="20"/>
      <c r="K550" s="20"/>
    </row>
    <row r="551" spans="1:11" ht="13.2">
      <c r="A551" s="20"/>
      <c r="B551" s="20"/>
      <c r="C551" s="20"/>
      <c r="D551" s="20"/>
      <c r="E551" s="20"/>
      <c r="F551" s="20"/>
      <c r="G551" s="20"/>
      <c r="H551" s="20"/>
      <c r="I551" s="20"/>
      <c r="J551" s="20"/>
      <c r="K551" s="20"/>
    </row>
    <row r="552" spans="1:11" ht="13.2">
      <c r="A552" s="20"/>
      <c r="B552" s="20"/>
      <c r="C552" s="20"/>
      <c r="D552" s="20"/>
      <c r="E552" s="20"/>
      <c r="F552" s="20"/>
      <c r="G552" s="20"/>
      <c r="H552" s="20"/>
      <c r="I552" s="20"/>
      <c r="J552" s="20"/>
      <c r="K552" s="20"/>
    </row>
    <row r="553" spans="1:11" ht="13.2">
      <c r="A553" s="20"/>
      <c r="B553" s="20"/>
      <c r="C553" s="20"/>
      <c r="D553" s="20"/>
      <c r="E553" s="20"/>
      <c r="F553" s="20"/>
      <c r="G553" s="20"/>
      <c r="H553" s="20"/>
      <c r="I553" s="20"/>
      <c r="J553" s="20"/>
      <c r="K553" s="20"/>
    </row>
    <row r="554" spans="1:11" ht="13.2">
      <c r="A554" s="20"/>
      <c r="B554" s="20"/>
      <c r="C554" s="20"/>
      <c r="D554" s="20"/>
      <c r="E554" s="20"/>
      <c r="F554" s="20"/>
      <c r="G554" s="20"/>
      <c r="H554" s="20"/>
      <c r="I554" s="20"/>
      <c r="J554" s="20"/>
      <c r="K554" s="20"/>
    </row>
    <row r="555" spans="1:11" ht="13.2">
      <c r="A555" s="20"/>
      <c r="B555" s="20"/>
      <c r="C555" s="20"/>
      <c r="D555" s="20"/>
      <c r="E555" s="20"/>
      <c r="F555" s="20"/>
      <c r="G555" s="20"/>
      <c r="H555" s="20"/>
      <c r="I555" s="20"/>
      <c r="J555" s="20"/>
      <c r="K555" s="20"/>
    </row>
    <row r="556" spans="1:11" ht="13.2">
      <c r="A556" s="20"/>
      <c r="B556" s="20"/>
      <c r="C556" s="20"/>
      <c r="D556" s="20"/>
      <c r="E556" s="20"/>
      <c r="F556" s="20"/>
      <c r="G556" s="20"/>
      <c r="H556" s="20"/>
      <c r="I556" s="20"/>
      <c r="J556" s="20"/>
      <c r="K556" s="20"/>
    </row>
    <row r="557" spans="1:11" ht="13.2">
      <c r="A557" s="20"/>
      <c r="B557" s="20"/>
      <c r="C557" s="20"/>
      <c r="D557" s="20"/>
      <c r="E557" s="20"/>
      <c r="F557" s="20"/>
      <c r="G557" s="20"/>
      <c r="H557" s="20"/>
      <c r="I557" s="20"/>
      <c r="J557" s="20"/>
      <c r="K557" s="20"/>
    </row>
    <row r="558" spans="1:11" ht="13.2">
      <c r="A558" s="20"/>
      <c r="B558" s="20"/>
      <c r="C558" s="20"/>
      <c r="D558" s="20"/>
      <c r="E558" s="20"/>
      <c r="F558" s="20"/>
      <c r="G558" s="20"/>
      <c r="H558" s="20"/>
      <c r="I558" s="20"/>
      <c r="J558" s="20"/>
      <c r="K558" s="20"/>
    </row>
    <row r="559" spans="1:11" ht="13.2">
      <c r="A559" s="20"/>
      <c r="B559" s="20"/>
      <c r="C559" s="20"/>
      <c r="D559" s="20"/>
      <c r="E559" s="20"/>
      <c r="F559" s="20"/>
      <c r="G559" s="20"/>
      <c r="H559" s="20"/>
      <c r="I559" s="20"/>
      <c r="J559" s="20"/>
      <c r="K559" s="20"/>
    </row>
    <row r="560" spans="1:11" ht="13.2">
      <c r="A560" s="20"/>
      <c r="B560" s="20"/>
      <c r="C560" s="20"/>
      <c r="D560" s="20"/>
      <c r="E560" s="20"/>
      <c r="F560" s="20"/>
      <c r="G560" s="20"/>
      <c r="H560" s="20"/>
      <c r="I560" s="20"/>
      <c r="J560" s="20"/>
      <c r="K560" s="20"/>
    </row>
    <row r="561" spans="1:11" ht="13.2">
      <c r="A561" s="20"/>
      <c r="B561" s="20"/>
      <c r="C561" s="20"/>
      <c r="D561" s="20"/>
      <c r="E561" s="20"/>
      <c r="F561" s="20"/>
      <c r="G561" s="20"/>
      <c r="H561" s="20"/>
      <c r="I561" s="20"/>
      <c r="J561" s="20"/>
      <c r="K561" s="20"/>
    </row>
    <row r="562" spans="1:11" ht="13.2">
      <c r="A562" s="20"/>
      <c r="B562" s="20"/>
      <c r="C562" s="20"/>
      <c r="D562" s="20"/>
      <c r="E562" s="20"/>
      <c r="F562" s="20"/>
      <c r="G562" s="20"/>
      <c r="H562" s="20"/>
      <c r="I562" s="20"/>
      <c r="J562" s="20"/>
      <c r="K562" s="20"/>
    </row>
    <row r="563" spans="1:11" ht="13.2">
      <c r="A563" s="20"/>
      <c r="B563" s="20"/>
      <c r="C563" s="20"/>
      <c r="D563" s="20"/>
      <c r="E563" s="20"/>
      <c r="F563" s="20"/>
      <c r="G563" s="20"/>
      <c r="H563" s="20"/>
      <c r="I563" s="20"/>
      <c r="J563" s="20"/>
      <c r="K563" s="20"/>
    </row>
    <row r="564" spans="1:11" ht="13.2">
      <c r="A564" s="20"/>
      <c r="B564" s="20"/>
      <c r="C564" s="20"/>
      <c r="D564" s="20"/>
      <c r="E564" s="20"/>
      <c r="F564" s="20"/>
      <c r="G564" s="20"/>
      <c r="H564" s="20"/>
      <c r="I564" s="20"/>
      <c r="J564" s="20"/>
      <c r="K564" s="20"/>
    </row>
    <row r="565" spans="1:11" ht="13.2">
      <c r="A565" s="20"/>
      <c r="B565" s="20"/>
      <c r="C565" s="20"/>
      <c r="D565" s="20"/>
      <c r="E565" s="20"/>
      <c r="F565" s="20"/>
      <c r="G565" s="20"/>
      <c r="H565" s="20"/>
      <c r="I565" s="20"/>
      <c r="J565" s="20"/>
      <c r="K565" s="20"/>
    </row>
    <row r="566" spans="1:11" ht="13.2">
      <c r="A566" s="20"/>
      <c r="B566" s="20"/>
      <c r="C566" s="20"/>
      <c r="D566" s="20"/>
      <c r="E566" s="20"/>
      <c r="F566" s="20"/>
      <c r="G566" s="20"/>
      <c r="H566" s="20"/>
      <c r="I566" s="20"/>
      <c r="J566" s="20"/>
      <c r="K566" s="20"/>
    </row>
    <row r="567" spans="1:11" ht="13.2">
      <c r="A567" s="20"/>
      <c r="B567" s="20"/>
      <c r="C567" s="20"/>
      <c r="D567" s="20"/>
      <c r="E567" s="20"/>
      <c r="F567" s="20"/>
      <c r="G567" s="20"/>
      <c r="H567" s="20"/>
      <c r="I567" s="20"/>
      <c r="J567" s="20"/>
      <c r="K567" s="20"/>
    </row>
    <row r="568" spans="1:11" ht="13.2">
      <c r="A568" s="20"/>
      <c r="B568" s="20"/>
      <c r="C568" s="20"/>
      <c r="D568" s="20"/>
      <c r="E568" s="20"/>
      <c r="F568" s="20"/>
      <c r="G568" s="20"/>
      <c r="H568" s="20"/>
      <c r="I568" s="20"/>
      <c r="J568" s="20"/>
      <c r="K568" s="20"/>
    </row>
    <row r="569" spans="1:11" ht="13.2">
      <c r="A569" s="20"/>
      <c r="B569" s="20"/>
      <c r="C569" s="20"/>
      <c r="D569" s="20"/>
      <c r="E569" s="20"/>
      <c r="F569" s="20"/>
      <c r="G569" s="20"/>
      <c r="H569" s="20"/>
      <c r="I569" s="20"/>
      <c r="J569" s="20"/>
      <c r="K569" s="20"/>
    </row>
    <row r="570" spans="1:11" ht="13.2">
      <c r="A570" s="20"/>
      <c r="B570" s="20"/>
      <c r="C570" s="20"/>
      <c r="D570" s="20"/>
      <c r="E570" s="20"/>
      <c r="F570" s="20"/>
      <c r="G570" s="20"/>
      <c r="H570" s="20"/>
      <c r="I570" s="20"/>
      <c r="J570" s="20"/>
      <c r="K570" s="20"/>
    </row>
    <row r="571" spans="1:11" ht="13.2">
      <c r="A571" s="20"/>
      <c r="B571" s="20"/>
      <c r="C571" s="20"/>
      <c r="D571" s="20"/>
      <c r="E571" s="20"/>
      <c r="F571" s="20"/>
      <c r="G571" s="20"/>
      <c r="H571" s="20"/>
      <c r="I571" s="20"/>
      <c r="J571" s="20"/>
      <c r="K571" s="20"/>
    </row>
    <row r="572" spans="1:11" ht="13.2">
      <c r="A572" s="20"/>
      <c r="B572" s="20"/>
      <c r="C572" s="20"/>
      <c r="D572" s="20"/>
      <c r="E572" s="20"/>
      <c r="F572" s="20"/>
      <c r="G572" s="20"/>
      <c r="H572" s="20"/>
      <c r="I572" s="20"/>
      <c r="J572" s="20"/>
      <c r="K572" s="20"/>
    </row>
    <row r="573" spans="1:11" ht="13.2">
      <c r="A573" s="20"/>
      <c r="B573" s="20"/>
      <c r="C573" s="20"/>
      <c r="D573" s="20"/>
      <c r="E573" s="20"/>
      <c r="F573" s="20"/>
      <c r="G573" s="20"/>
      <c r="H573" s="20"/>
      <c r="I573" s="20"/>
      <c r="J573" s="20"/>
      <c r="K573" s="20"/>
    </row>
    <row r="574" spans="1:11" ht="13.2">
      <c r="A574" s="20"/>
      <c r="B574" s="20"/>
      <c r="C574" s="20"/>
      <c r="D574" s="20"/>
      <c r="E574" s="20"/>
      <c r="F574" s="20"/>
      <c r="G574" s="20"/>
      <c r="H574" s="20"/>
      <c r="I574" s="20"/>
      <c r="J574" s="20"/>
      <c r="K574" s="20"/>
    </row>
    <row r="575" spans="1:11" ht="13.2">
      <c r="A575" s="20"/>
      <c r="B575" s="20"/>
      <c r="C575" s="20"/>
      <c r="D575" s="20"/>
      <c r="E575" s="20"/>
      <c r="F575" s="20"/>
      <c r="G575" s="20"/>
      <c r="H575" s="20"/>
      <c r="I575" s="20"/>
      <c r="J575" s="20"/>
      <c r="K575" s="20"/>
    </row>
    <row r="576" spans="1:11" ht="13.2">
      <c r="A576" s="20"/>
      <c r="B576" s="20"/>
      <c r="C576" s="20"/>
      <c r="D576" s="20"/>
      <c r="E576" s="20"/>
      <c r="F576" s="20"/>
      <c r="G576" s="20"/>
      <c r="H576" s="20"/>
      <c r="I576" s="20"/>
      <c r="J576" s="20"/>
      <c r="K576" s="20"/>
    </row>
    <row r="577" spans="1:11" ht="13.2">
      <c r="A577" s="20"/>
      <c r="B577" s="20"/>
      <c r="C577" s="20"/>
      <c r="D577" s="20"/>
      <c r="E577" s="20"/>
      <c r="F577" s="20"/>
      <c r="G577" s="20"/>
      <c r="H577" s="20"/>
      <c r="I577" s="20"/>
      <c r="J577" s="20"/>
      <c r="K577" s="20"/>
    </row>
    <row r="578" spans="1:11" ht="13.2">
      <c r="A578" s="20"/>
      <c r="B578" s="20"/>
      <c r="C578" s="20"/>
      <c r="D578" s="20"/>
      <c r="E578" s="20"/>
      <c r="F578" s="20"/>
      <c r="G578" s="20"/>
      <c r="H578" s="20"/>
      <c r="I578" s="20"/>
      <c r="J578" s="20"/>
      <c r="K578" s="20"/>
    </row>
    <row r="579" spans="1:11" ht="13.2">
      <c r="A579" s="20"/>
      <c r="B579" s="20"/>
      <c r="C579" s="20"/>
      <c r="D579" s="20"/>
      <c r="E579" s="20"/>
      <c r="F579" s="20"/>
      <c r="G579" s="20"/>
      <c r="H579" s="20"/>
      <c r="I579" s="20"/>
      <c r="J579" s="20"/>
      <c r="K579" s="20"/>
    </row>
    <row r="580" spans="1:11" ht="13.2">
      <c r="A580" s="20"/>
      <c r="B580" s="20"/>
      <c r="C580" s="20"/>
      <c r="D580" s="20"/>
      <c r="E580" s="20"/>
      <c r="F580" s="20"/>
      <c r="G580" s="20"/>
      <c r="H580" s="20"/>
      <c r="I580" s="20"/>
      <c r="J580" s="20"/>
      <c r="K580" s="20"/>
    </row>
    <row r="581" spans="1:11" ht="13.2">
      <c r="A581" s="20"/>
      <c r="B581" s="20"/>
      <c r="C581" s="20"/>
      <c r="D581" s="20"/>
      <c r="E581" s="20"/>
      <c r="F581" s="20"/>
      <c r="G581" s="20"/>
      <c r="H581" s="20"/>
      <c r="I581" s="20"/>
      <c r="J581" s="20"/>
      <c r="K581" s="20"/>
    </row>
    <row r="582" spans="1:11" ht="13.2">
      <c r="A582" s="20"/>
      <c r="B582" s="20"/>
      <c r="C582" s="20"/>
      <c r="D582" s="20"/>
      <c r="E582" s="20"/>
      <c r="F582" s="20"/>
      <c r="G582" s="20"/>
      <c r="H582" s="20"/>
      <c r="I582" s="20"/>
      <c r="J582" s="20"/>
      <c r="K582" s="20"/>
    </row>
    <row r="583" spans="1:11" ht="13.2">
      <c r="A583" s="20"/>
      <c r="B583" s="20"/>
      <c r="C583" s="20"/>
      <c r="D583" s="20"/>
      <c r="E583" s="20"/>
      <c r="F583" s="20"/>
      <c r="G583" s="20"/>
      <c r="H583" s="20"/>
      <c r="I583" s="20"/>
      <c r="J583" s="20"/>
      <c r="K583" s="20"/>
    </row>
    <row r="584" spans="1:11" ht="13.2">
      <c r="A584" s="20"/>
      <c r="B584" s="20"/>
      <c r="C584" s="20"/>
      <c r="D584" s="20"/>
      <c r="E584" s="20"/>
      <c r="F584" s="20"/>
      <c r="G584" s="20"/>
      <c r="H584" s="20"/>
      <c r="I584" s="20"/>
      <c r="J584" s="20"/>
      <c r="K584" s="20"/>
    </row>
    <row r="585" spans="1:11" ht="13.2">
      <c r="A585" s="20"/>
      <c r="B585" s="20"/>
      <c r="C585" s="20"/>
      <c r="D585" s="20"/>
      <c r="E585" s="20"/>
      <c r="F585" s="20"/>
      <c r="G585" s="20"/>
      <c r="H585" s="20"/>
      <c r="I585" s="20"/>
      <c r="J585" s="20"/>
      <c r="K585" s="20"/>
    </row>
    <row r="586" spans="1:11" ht="13.2">
      <c r="A586" s="20"/>
      <c r="B586" s="20"/>
      <c r="C586" s="20"/>
      <c r="D586" s="20"/>
      <c r="E586" s="20"/>
      <c r="F586" s="20"/>
      <c r="G586" s="20"/>
      <c r="H586" s="20"/>
      <c r="I586" s="20"/>
      <c r="J586" s="20"/>
      <c r="K586" s="20"/>
    </row>
    <row r="587" spans="1:11" ht="13.2">
      <c r="A587" s="20"/>
      <c r="B587" s="20"/>
      <c r="C587" s="20"/>
      <c r="D587" s="20"/>
      <c r="E587" s="20"/>
      <c r="F587" s="20"/>
      <c r="G587" s="20"/>
      <c r="H587" s="20"/>
      <c r="I587" s="20"/>
      <c r="J587" s="20"/>
      <c r="K587" s="20"/>
    </row>
    <row r="588" spans="1:11" ht="13.2">
      <c r="A588" s="20"/>
      <c r="B588" s="20"/>
      <c r="C588" s="20"/>
      <c r="D588" s="20"/>
      <c r="E588" s="20"/>
      <c r="F588" s="20"/>
      <c r="G588" s="20"/>
      <c r="H588" s="20"/>
      <c r="I588" s="20"/>
      <c r="J588" s="20"/>
      <c r="K588" s="20"/>
    </row>
    <row r="589" spans="1:11" ht="13.2">
      <c r="A589" s="20"/>
      <c r="B589" s="20"/>
      <c r="C589" s="20"/>
      <c r="D589" s="20"/>
      <c r="E589" s="20"/>
      <c r="F589" s="20"/>
      <c r="G589" s="20"/>
      <c r="H589" s="20"/>
      <c r="I589" s="20"/>
      <c r="J589" s="20"/>
      <c r="K589" s="20"/>
    </row>
    <row r="590" spans="1:11" ht="13.2">
      <c r="A590" s="20"/>
      <c r="B590" s="20"/>
      <c r="C590" s="20"/>
      <c r="D590" s="20"/>
      <c r="E590" s="20"/>
      <c r="F590" s="20"/>
      <c r="G590" s="20"/>
      <c r="H590" s="20"/>
      <c r="I590" s="20"/>
      <c r="J590" s="20"/>
      <c r="K590" s="20"/>
    </row>
    <row r="591" spans="1:11" ht="13.2">
      <c r="A591" s="20"/>
      <c r="B591" s="20"/>
      <c r="C591" s="20"/>
      <c r="D591" s="20"/>
      <c r="E591" s="20"/>
      <c r="F591" s="20"/>
      <c r="G591" s="20"/>
      <c r="H591" s="20"/>
      <c r="I591" s="20"/>
      <c r="J591" s="20"/>
      <c r="K591" s="20"/>
    </row>
    <row r="592" spans="1:11" ht="13.2">
      <c r="A592" s="20"/>
      <c r="B592" s="20"/>
      <c r="C592" s="20"/>
      <c r="D592" s="20"/>
      <c r="E592" s="20"/>
      <c r="F592" s="20"/>
      <c r="G592" s="20"/>
      <c r="H592" s="20"/>
      <c r="I592" s="20"/>
      <c r="J592" s="20"/>
      <c r="K592" s="20"/>
    </row>
    <row r="593" spans="1:11" ht="13.2">
      <c r="A593" s="20"/>
      <c r="B593" s="20"/>
      <c r="C593" s="20"/>
      <c r="D593" s="20"/>
      <c r="E593" s="20"/>
      <c r="F593" s="20"/>
      <c r="G593" s="20"/>
      <c r="H593" s="20"/>
      <c r="I593" s="20"/>
      <c r="J593" s="20"/>
      <c r="K593" s="20"/>
    </row>
    <row r="594" spans="1:11" ht="13.2">
      <c r="A594" s="20"/>
      <c r="B594" s="20"/>
      <c r="C594" s="20"/>
      <c r="D594" s="20"/>
      <c r="E594" s="20"/>
      <c r="F594" s="20"/>
      <c r="G594" s="20"/>
      <c r="H594" s="20"/>
      <c r="I594" s="20"/>
      <c r="J594" s="20"/>
      <c r="K594" s="20"/>
    </row>
    <row r="595" spans="1:11" ht="13.2">
      <c r="A595" s="20"/>
      <c r="B595" s="20"/>
      <c r="C595" s="20"/>
      <c r="D595" s="20"/>
      <c r="E595" s="20"/>
      <c r="F595" s="20"/>
      <c r="G595" s="20"/>
      <c r="H595" s="20"/>
      <c r="I595" s="20"/>
      <c r="J595" s="20"/>
      <c r="K595" s="20"/>
    </row>
    <row r="596" spans="1:11" ht="13.2">
      <c r="A596" s="20"/>
      <c r="B596" s="20"/>
      <c r="C596" s="20"/>
      <c r="D596" s="20"/>
      <c r="E596" s="20"/>
      <c r="F596" s="20"/>
      <c r="G596" s="20"/>
      <c r="H596" s="20"/>
      <c r="I596" s="20"/>
      <c r="J596" s="20"/>
      <c r="K596" s="20"/>
    </row>
    <row r="597" spans="1:11" ht="13.2">
      <c r="A597" s="20"/>
      <c r="B597" s="20"/>
      <c r="C597" s="20"/>
      <c r="D597" s="20"/>
      <c r="E597" s="20"/>
      <c r="F597" s="20"/>
      <c r="G597" s="20"/>
      <c r="H597" s="20"/>
      <c r="I597" s="20"/>
      <c r="J597" s="20"/>
      <c r="K597" s="20"/>
    </row>
    <row r="598" spans="1:11" ht="13.2">
      <c r="A598" s="20"/>
      <c r="B598" s="20"/>
      <c r="C598" s="20"/>
      <c r="D598" s="20"/>
      <c r="E598" s="20"/>
      <c r="F598" s="20"/>
      <c r="G598" s="20"/>
      <c r="H598" s="20"/>
      <c r="I598" s="20"/>
      <c r="J598" s="20"/>
      <c r="K598" s="20"/>
    </row>
    <row r="599" spans="1:11" ht="13.2">
      <c r="A599" s="20"/>
      <c r="B599" s="20"/>
      <c r="C599" s="20"/>
      <c r="D599" s="20"/>
      <c r="E599" s="20"/>
      <c r="F599" s="20"/>
      <c r="G599" s="20"/>
      <c r="H599" s="20"/>
      <c r="I599" s="20"/>
      <c r="J599" s="20"/>
      <c r="K599" s="20"/>
    </row>
    <row r="600" spans="1:11" ht="13.2">
      <c r="A600" s="20"/>
      <c r="B600" s="20"/>
      <c r="C600" s="20"/>
      <c r="D600" s="20"/>
      <c r="E600" s="20"/>
      <c r="F600" s="20"/>
      <c r="G600" s="20"/>
      <c r="H600" s="20"/>
      <c r="I600" s="20"/>
      <c r="J600" s="20"/>
      <c r="K600" s="20"/>
    </row>
    <row r="601" spans="1:11" ht="13.2">
      <c r="A601" s="20"/>
      <c r="B601" s="20"/>
      <c r="C601" s="20"/>
      <c r="D601" s="20"/>
      <c r="E601" s="20"/>
      <c r="F601" s="20"/>
      <c r="G601" s="20"/>
      <c r="H601" s="20"/>
      <c r="I601" s="20"/>
      <c r="J601" s="20"/>
      <c r="K601" s="20"/>
    </row>
    <row r="602" spans="1:11" ht="13.2">
      <c r="A602" s="20"/>
      <c r="B602" s="20"/>
      <c r="C602" s="20"/>
      <c r="D602" s="20"/>
      <c r="E602" s="20"/>
      <c r="F602" s="20"/>
      <c r="G602" s="20"/>
      <c r="H602" s="20"/>
      <c r="I602" s="20"/>
      <c r="J602" s="20"/>
      <c r="K602" s="20"/>
    </row>
    <row r="603" spans="1:11" ht="13.2">
      <c r="A603" s="20"/>
      <c r="B603" s="20"/>
      <c r="C603" s="20"/>
      <c r="D603" s="20"/>
      <c r="E603" s="20"/>
      <c r="F603" s="20"/>
      <c r="G603" s="20"/>
      <c r="H603" s="20"/>
      <c r="I603" s="20"/>
      <c r="J603" s="20"/>
      <c r="K603" s="20"/>
    </row>
    <row r="604" spans="1:11" ht="13.2">
      <c r="A604" s="20"/>
      <c r="B604" s="20"/>
      <c r="C604" s="20"/>
      <c r="D604" s="20"/>
      <c r="E604" s="20"/>
      <c r="F604" s="20"/>
      <c r="G604" s="20"/>
      <c r="H604" s="20"/>
      <c r="I604" s="20"/>
      <c r="J604" s="20"/>
      <c r="K604" s="20"/>
    </row>
    <row r="605" spans="1:11" ht="13.2">
      <c r="A605" s="20"/>
      <c r="B605" s="20"/>
      <c r="C605" s="20"/>
      <c r="D605" s="20"/>
      <c r="E605" s="20"/>
      <c r="F605" s="20"/>
      <c r="G605" s="20"/>
      <c r="H605" s="20"/>
      <c r="I605" s="20"/>
      <c r="J605" s="20"/>
      <c r="K605" s="20"/>
    </row>
    <row r="606" spans="1:11" ht="13.2">
      <c r="A606" s="20"/>
      <c r="B606" s="20"/>
      <c r="C606" s="20"/>
      <c r="D606" s="20"/>
      <c r="E606" s="20"/>
      <c r="F606" s="20"/>
      <c r="G606" s="20"/>
      <c r="H606" s="20"/>
      <c r="I606" s="20"/>
      <c r="J606" s="20"/>
      <c r="K606" s="20"/>
    </row>
    <row r="607" spans="1:11" ht="13.2">
      <c r="A607" s="20"/>
      <c r="B607" s="20"/>
      <c r="C607" s="20"/>
      <c r="D607" s="20"/>
      <c r="E607" s="20"/>
      <c r="F607" s="20"/>
      <c r="G607" s="20"/>
      <c r="H607" s="20"/>
      <c r="I607" s="20"/>
      <c r="J607" s="20"/>
      <c r="K607" s="20"/>
    </row>
    <row r="608" spans="1:11" ht="13.2">
      <c r="A608" s="20"/>
      <c r="B608" s="20"/>
      <c r="C608" s="20"/>
      <c r="D608" s="20"/>
      <c r="E608" s="20"/>
      <c r="F608" s="20"/>
      <c r="G608" s="20"/>
      <c r="H608" s="20"/>
      <c r="I608" s="20"/>
      <c r="J608" s="20"/>
      <c r="K608" s="20"/>
    </row>
    <row r="609" spans="1:11" ht="13.2">
      <c r="A609" s="20"/>
      <c r="B609" s="20"/>
      <c r="C609" s="20"/>
      <c r="D609" s="20"/>
      <c r="E609" s="20"/>
      <c r="F609" s="20"/>
      <c r="G609" s="20"/>
      <c r="H609" s="20"/>
      <c r="I609" s="20"/>
      <c r="J609" s="20"/>
      <c r="K609" s="20"/>
    </row>
    <row r="610" spans="1:11" ht="13.2">
      <c r="A610" s="20"/>
      <c r="B610" s="20"/>
      <c r="C610" s="20"/>
      <c r="D610" s="20"/>
      <c r="E610" s="20"/>
      <c r="F610" s="20"/>
      <c r="G610" s="20"/>
      <c r="H610" s="20"/>
      <c r="I610" s="20"/>
      <c r="J610" s="20"/>
      <c r="K610" s="20"/>
    </row>
    <row r="611" spans="1:11" ht="13.2">
      <c r="A611" s="20"/>
      <c r="B611" s="20"/>
      <c r="C611" s="20"/>
      <c r="D611" s="20"/>
      <c r="E611" s="20"/>
      <c r="F611" s="20"/>
      <c r="G611" s="20"/>
      <c r="H611" s="20"/>
      <c r="I611" s="20"/>
      <c r="J611" s="20"/>
      <c r="K611" s="20"/>
    </row>
    <row r="612" spans="1:11" ht="13.2">
      <c r="A612" s="20"/>
      <c r="B612" s="20"/>
      <c r="C612" s="20"/>
      <c r="D612" s="20"/>
      <c r="E612" s="20"/>
      <c r="F612" s="20"/>
      <c r="G612" s="20"/>
      <c r="H612" s="20"/>
      <c r="I612" s="20"/>
      <c r="J612" s="20"/>
      <c r="K612" s="20"/>
    </row>
    <row r="613" spans="1:11" ht="13.2">
      <c r="A613" s="20"/>
      <c r="B613" s="20"/>
      <c r="C613" s="20"/>
      <c r="D613" s="20"/>
      <c r="E613" s="20"/>
      <c r="F613" s="20"/>
      <c r="G613" s="20"/>
      <c r="H613" s="20"/>
      <c r="I613" s="20"/>
      <c r="J613" s="20"/>
      <c r="K613" s="20"/>
    </row>
    <row r="614" spans="1:11" ht="13.2">
      <c r="A614" s="20"/>
      <c r="B614" s="20"/>
      <c r="C614" s="20"/>
      <c r="D614" s="20"/>
      <c r="E614" s="20"/>
      <c r="F614" s="20"/>
      <c r="G614" s="20"/>
      <c r="H614" s="20"/>
      <c r="I614" s="20"/>
      <c r="J614" s="20"/>
      <c r="K614" s="20"/>
    </row>
    <row r="615" spans="1:11" ht="13.2">
      <c r="A615" s="20"/>
      <c r="B615" s="20"/>
      <c r="C615" s="20"/>
      <c r="D615" s="20"/>
      <c r="E615" s="20"/>
      <c r="F615" s="20"/>
      <c r="G615" s="20"/>
      <c r="H615" s="20"/>
      <c r="I615" s="20"/>
      <c r="J615" s="20"/>
      <c r="K615" s="20"/>
    </row>
    <row r="616" spans="1:11" ht="13.2">
      <c r="A616" s="20"/>
      <c r="B616" s="20"/>
      <c r="C616" s="20"/>
      <c r="D616" s="20"/>
      <c r="E616" s="20"/>
      <c r="F616" s="20"/>
      <c r="G616" s="20"/>
      <c r="H616" s="20"/>
      <c r="I616" s="20"/>
      <c r="J616" s="20"/>
      <c r="K616" s="20"/>
    </row>
    <row r="617" spans="1:11" ht="13.2">
      <c r="A617" s="20"/>
      <c r="B617" s="20"/>
      <c r="C617" s="20"/>
      <c r="D617" s="20"/>
      <c r="E617" s="20"/>
      <c r="F617" s="20"/>
      <c r="G617" s="20"/>
      <c r="H617" s="20"/>
      <c r="I617" s="20"/>
      <c r="J617" s="20"/>
      <c r="K617" s="20"/>
    </row>
    <row r="618" spans="1:11" ht="13.2">
      <c r="A618" s="20"/>
      <c r="B618" s="20"/>
      <c r="C618" s="20"/>
      <c r="D618" s="20"/>
      <c r="E618" s="20"/>
      <c r="F618" s="20"/>
      <c r="G618" s="20"/>
      <c r="H618" s="20"/>
      <c r="I618" s="20"/>
      <c r="J618" s="20"/>
      <c r="K618" s="20"/>
    </row>
    <row r="619" spans="1:11" ht="13.2">
      <c r="A619" s="20"/>
      <c r="B619" s="20"/>
      <c r="C619" s="20"/>
      <c r="D619" s="20"/>
      <c r="E619" s="20"/>
      <c r="F619" s="20"/>
      <c r="G619" s="20"/>
      <c r="H619" s="20"/>
      <c r="I619" s="20"/>
      <c r="J619" s="20"/>
      <c r="K619" s="20"/>
    </row>
    <row r="620" spans="1:11" ht="13.2">
      <c r="A620" s="20"/>
      <c r="B620" s="20"/>
      <c r="C620" s="20"/>
      <c r="D620" s="20"/>
      <c r="E620" s="20"/>
      <c r="F620" s="20"/>
      <c r="G620" s="20"/>
      <c r="H620" s="20"/>
      <c r="I620" s="20"/>
      <c r="J620" s="20"/>
      <c r="K620" s="20"/>
    </row>
    <row r="621" spans="1:11" ht="13.2">
      <c r="A621" s="20"/>
      <c r="B621" s="20"/>
      <c r="C621" s="20"/>
      <c r="D621" s="20"/>
      <c r="E621" s="20"/>
      <c r="F621" s="20"/>
      <c r="G621" s="20"/>
      <c r="H621" s="20"/>
      <c r="I621" s="20"/>
      <c r="J621" s="20"/>
      <c r="K621" s="20"/>
    </row>
    <row r="622" spans="1:11" ht="13.2">
      <c r="A622" s="20"/>
      <c r="B622" s="20"/>
      <c r="C622" s="20"/>
      <c r="D622" s="20"/>
      <c r="E622" s="20"/>
      <c r="F622" s="20"/>
      <c r="G622" s="20"/>
      <c r="H622" s="20"/>
      <c r="I622" s="20"/>
      <c r="J622" s="20"/>
      <c r="K622" s="20"/>
    </row>
    <row r="623" spans="1:11" ht="13.2">
      <c r="A623" s="20"/>
      <c r="B623" s="20"/>
      <c r="C623" s="20"/>
      <c r="D623" s="20"/>
      <c r="E623" s="20"/>
      <c r="F623" s="20"/>
      <c r="G623" s="20"/>
      <c r="H623" s="20"/>
      <c r="I623" s="20"/>
      <c r="J623" s="20"/>
      <c r="K623" s="20"/>
    </row>
    <row r="624" spans="1:11" ht="13.2">
      <c r="A624" s="20"/>
      <c r="B624" s="20"/>
      <c r="C624" s="20"/>
      <c r="D624" s="20"/>
      <c r="E624" s="20"/>
      <c r="F624" s="20"/>
      <c r="G624" s="20"/>
      <c r="H624" s="20"/>
      <c r="I624" s="20"/>
      <c r="J624" s="20"/>
      <c r="K624" s="20"/>
    </row>
    <row r="625" spans="1:11" ht="13.2">
      <c r="A625" s="20"/>
      <c r="B625" s="20"/>
      <c r="C625" s="20"/>
      <c r="D625" s="20"/>
      <c r="E625" s="20"/>
      <c r="F625" s="20"/>
      <c r="G625" s="20"/>
      <c r="H625" s="20"/>
      <c r="I625" s="20"/>
      <c r="J625" s="20"/>
      <c r="K625" s="20"/>
    </row>
    <row r="626" spans="1:11" ht="13.2">
      <c r="A626" s="20"/>
      <c r="B626" s="20"/>
      <c r="C626" s="20"/>
      <c r="D626" s="20"/>
      <c r="E626" s="20"/>
      <c r="F626" s="20"/>
      <c r="G626" s="20"/>
      <c r="H626" s="20"/>
      <c r="I626" s="20"/>
      <c r="J626" s="20"/>
      <c r="K626" s="20"/>
    </row>
    <row r="627" spans="1:11" ht="13.2">
      <c r="A627" s="20"/>
      <c r="B627" s="20"/>
      <c r="C627" s="20"/>
      <c r="D627" s="20"/>
      <c r="E627" s="20"/>
      <c r="F627" s="20"/>
      <c r="G627" s="20"/>
      <c r="H627" s="20"/>
      <c r="I627" s="20"/>
      <c r="J627" s="20"/>
      <c r="K627" s="20"/>
    </row>
    <row r="628" spans="1:11" ht="13.2">
      <c r="A628" s="20"/>
      <c r="B628" s="20"/>
      <c r="C628" s="20"/>
      <c r="D628" s="20"/>
      <c r="E628" s="20"/>
      <c r="F628" s="20"/>
      <c r="G628" s="20"/>
      <c r="H628" s="20"/>
      <c r="I628" s="20"/>
      <c r="J628" s="20"/>
      <c r="K628" s="20"/>
    </row>
    <row r="629" spans="1:11" ht="13.2">
      <c r="A629" s="20"/>
      <c r="B629" s="20"/>
      <c r="C629" s="20"/>
      <c r="D629" s="20"/>
      <c r="E629" s="20"/>
      <c r="F629" s="20"/>
      <c r="G629" s="20"/>
      <c r="H629" s="20"/>
      <c r="I629" s="20"/>
      <c r="J629" s="20"/>
      <c r="K629" s="20"/>
    </row>
    <row r="630" spans="1:11" ht="13.2">
      <c r="A630" s="20"/>
      <c r="B630" s="20"/>
      <c r="C630" s="20"/>
      <c r="D630" s="20"/>
      <c r="E630" s="20"/>
      <c r="F630" s="20"/>
      <c r="G630" s="20"/>
      <c r="H630" s="20"/>
      <c r="I630" s="20"/>
      <c r="J630" s="20"/>
      <c r="K630" s="20"/>
    </row>
    <row r="631" spans="1:11" ht="13.2">
      <c r="A631" s="20"/>
      <c r="B631" s="20"/>
      <c r="C631" s="20"/>
      <c r="D631" s="20"/>
      <c r="E631" s="20"/>
      <c r="F631" s="20"/>
      <c r="G631" s="20"/>
      <c r="H631" s="20"/>
      <c r="I631" s="20"/>
      <c r="J631" s="20"/>
      <c r="K631" s="20"/>
    </row>
    <row r="632" spans="1:11" ht="13.2">
      <c r="A632" s="20"/>
      <c r="B632" s="20"/>
      <c r="C632" s="20"/>
      <c r="D632" s="20"/>
      <c r="E632" s="20"/>
      <c r="F632" s="20"/>
      <c r="G632" s="20"/>
      <c r="H632" s="20"/>
      <c r="I632" s="20"/>
      <c r="J632" s="20"/>
      <c r="K632" s="20"/>
    </row>
    <row r="633" spans="1:11" ht="13.2">
      <c r="A633" s="20"/>
      <c r="B633" s="20"/>
      <c r="C633" s="20"/>
      <c r="D633" s="20"/>
      <c r="E633" s="20"/>
      <c r="F633" s="20"/>
      <c r="G633" s="20"/>
      <c r="H633" s="20"/>
      <c r="I633" s="20"/>
      <c r="J633" s="20"/>
      <c r="K633" s="20"/>
    </row>
    <row r="634" spans="1:11" ht="13.2">
      <c r="A634" s="20"/>
      <c r="B634" s="20"/>
      <c r="C634" s="20"/>
      <c r="D634" s="20"/>
      <c r="E634" s="20"/>
      <c r="F634" s="20"/>
      <c r="G634" s="20"/>
      <c r="H634" s="20"/>
      <c r="I634" s="20"/>
      <c r="J634" s="20"/>
      <c r="K634" s="20"/>
    </row>
    <row r="635" spans="1:11" ht="13.2">
      <c r="A635" s="20"/>
      <c r="B635" s="20"/>
      <c r="C635" s="20"/>
      <c r="D635" s="20"/>
      <c r="E635" s="20"/>
      <c r="F635" s="20"/>
      <c r="G635" s="20"/>
      <c r="H635" s="20"/>
      <c r="I635" s="20"/>
      <c r="J635" s="20"/>
      <c r="K635" s="20"/>
    </row>
    <row r="636" spans="1:11" ht="13.2">
      <c r="A636" s="20"/>
      <c r="B636" s="20"/>
      <c r="C636" s="20"/>
      <c r="D636" s="20"/>
      <c r="E636" s="20"/>
      <c r="F636" s="20"/>
      <c r="G636" s="20"/>
      <c r="H636" s="20"/>
      <c r="I636" s="20"/>
      <c r="J636" s="20"/>
      <c r="K636" s="20"/>
    </row>
    <row r="637" spans="1:11" ht="13.2">
      <c r="A637" s="20"/>
      <c r="B637" s="20"/>
      <c r="C637" s="20"/>
      <c r="D637" s="20"/>
      <c r="E637" s="20"/>
      <c r="F637" s="20"/>
      <c r="G637" s="20"/>
      <c r="H637" s="20"/>
      <c r="I637" s="20"/>
      <c r="J637" s="20"/>
      <c r="K637" s="20"/>
    </row>
    <row r="638" spans="1:11" ht="13.2">
      <c r="A638" s="20"/>
      <c r="B638" s="20"/>
      <c r="C638" s="20"/>
      <c r="D638" s="20"/>
      <c r="E638" s="20"/>
      <c r="F638" s="20"/>
      <c r="G638" s="20"/>
      <c r="H638" s="20"/>
      <c r="I638" s="20"/>
      <c r="J638" s="20"/>
      <c r="K638" s="20"/>
    </row>
    <row r="639" spans="1:11" ht="13.2">
      <c r="A639" s="20"/>
      <c r="B639" s="20"/>
      <c r="C639" s="20"/>
      <c r="D639" s="20"/>
      <c r="E639" s="20"/>
      <c r="F639" s="20"/>
      <c r="G639" s="20"/>
      <c r="H639" s="20"/>
      <c r="I639" s="20"/>
      <c r="J639" s="20"/>
      <c r="K639" s="20"/>
    </row>
    <row r="640" spans="1:11" ht="13.2">
      <c r="A640" s="20"/>
      <c r="B640" s="20"/>
      <c r="C640" s="20"/>
      <c r="D640" s="20"/>
      <c r="E640" s="20"/>
      <c r="F640" s="20"/>
      <c r="G640" s="20"/>
      <c r="H640" s="20"/>
      <c r="I640" s="20"/>
      <c r="J640" s="20"/>
      <c r="K640" s="20"/>
    </row>
    <row r="641" spans="1:11" ht="13.2">
      <c r="A641" s="20"/>
      <c r="B641" s="20"/>
      <c r="C641" s="20"/>
      <c r="D641" s="20"/>
      <c r="E641" s="20"/>
      <c r="F641" s="20"/>
      <c r="G641" s="20"/>
      <c r="H641" s="20"/>
      <c r="I641" s="20"/>
      <c r="J641" s="20"/>
      <c r="K641" s="20"/>
    </row>
    <row r="642" spans="1:11" ht="13.2">
      <c r="A642" s="20"/>
      <c r="B642" s="20"/>
      <c r="C642" s="20"/>
      <c r="D642" s="20"/>
      <c r="E642" s="20"/>
      <c r="F642" s="20"/>
      <c r="G642" s="20"/>
      <c r="H642" s="20"/>
      <c r="I642" s="20"/>
      <c r="J642" s="20"/>
      <c r="K642" s="20"/>
    </row>
    <row r="643" spans="1:11" ht="13.2">
      <c r="A643" s="20"/>
      <c r="B643" s="20"/>
      <c r="C643" s="20"/>
      <c r="D643" s="20"/>
      <c r="E643" s="20"/>
      <c r="F643" s="20"/>
      <c r="G643" s="20"/>
      <c r="H643" s="20"/>
      <c r="I643" s="20"/>
      <c r="J643" s="20"/>
      <c r="K643" s="20"/>
    </row>
    <row r="644" spans="1:11" ht="13.2">
      <c r="A644" s="20"/>
      <c r="B644" s="20"/>
      <c r="C644" s="20"/>
      <c r="D644" s="20"/>
      <c r="E644" s="20"/>
      <c r="F644" s="20"/>
      <c r="G644" s="20"/>
      <c r="H644" s="20"/>
      <c r="I644" s="20"/>
      <c r="J644" s="20"/>
      <c r="K644" s="20"/>
    </row>
    <row r="645" spans="1:11" ht="13.2">
      <c r="A645" s="20"/>
      <c r="B645" s="20"/>
      <c r="C645" s="20"/>
      <c r="D645" s="20"/>
      <c r="E645" s="20"/>
      <c r="F645" s="20"/>
      <c r="G645" s="20"/>
      <c r="H645" s="20"/>
      <c r="I645" s="20"/>
      <c r="J645" s="20"/>
      <c r="K645" s="20"/>
    </row>
    <row r="646" spans="1:11" ht="13.2">
      <c r="A646" s="20"/>
      <c r="B646" s="20"/>
      <c r="C646" s="20"/>
      <c r="D646" s="20"/>
      <c r="E646" s="20"/>
      <c r="F646" s="20"/>
      <c r="G646" s="20"/>
      <c r="H646" s="20"/>
      <c r="I646" s="20"/>
      <c r="J646" s="20"/>
      <c r="K646" s="20"/>
    </row>
    <row r="647" spans="1:11" ht="13.2">
      <c r="A647" s="20"/>
      <c r="B647" s="20"/>
      <c r="C647" s="20"/>
      <c r="D647" s="20"/>
      <c r="E647" s="20"/>
      <c r="F647" s="20"/>
      <c r="G647" s="20"/>
      <c r="H647" s="20"/>
      <c r="I647" s="20"/>
      <c r="J647" s="20"/>
      <c r="K647" s="20"/>
    </row>
    <row r="648" spans="1:11" ht="13.2">
      <c r="A648" s="20"/>
      <c r="B648" s="20"/>
      <c r="C648" s="20"/>
      <c r="D648" s="20"/>
      <c r="E648" s="20"/>
      <c r="F648" s="20"/>
      <c r="G648" s="20"/>
      <c r="H648" s="20"/>
      <c r="I648" s="20"/>
      <c r="J648" s="20"/>
      <c r="K648" s="20"/>
    </row>
    <row r="649" spans="1:11" ht="13.2">
      <c r="A649" s="20"/>
      <c r="B649" s="20"/>
      <c r="C649" s="20"/>
      <c r="D649" s="20"/>
      <c r="E649" s="20"/>
      <c r="F649" s="20"/>
      <c r="G649" s="20"/>
      <c r="H649" s="20"/>
      <c r="I649" s="20"/>
      <c r="J649" s="20"/>
      <c r="K649" s="20"/>
    </row>
    <row r="650" spans="1:11" ht="13.2">
      <c r="A650" s="20"/>
      <c r="B650" s="20"/>
      <c r="C650" s="20"/>
      <c r="D650" s="20"/>
      <c r="E650" s="20"/>
      <c r="F650" s="20"/>
      <c r="G650" s="20"/>
      <c r="H650" s="20"/>
      <c r="I650" s="20"/>
      <c r="J650" s="20"/>
      <c r="K650" s="20"/>
    </row>
    <row r="651" spans="1:11" ht="13.2">
      <c r="A651" s="20"/>
      <c r="B651" s="20"/>
      <c r="C651" s="20"/>
      <c r="D651" s="20"/>
      <c r="E651" s="20"/>
      <c r="F651" s="20"/>
      <c r="G651" s="20"/>
      <c r="H651" s="20"/>
      <c r="I651" s="20"/>
      <c r="J651" s="20"/>
      <c r="K651" s="20"/>
    </row>
    <row r="652" spans="1:11" ht="13.2">
      <c r="A652" s="20"/>
      <c r="B652" s="20"/>
      <c r="C652" s="20"/>
      <c r="D652" s="20"/>
      <c r="E652" s="20"/>
      <c r="F652" s="20"/>
      <c r="G652" s="20"/>
      <c r="H652" s="20"/>
      <c r="I652" s="20"/>
      <c r="J652" s="20"/>
      <c r="K652" s="20"/>
    </row>
    <row r="653" spans="1:11" ht="13.2">
      <c r="A653" s="20"/>
      <c r="B653" s="20"/>
      <c r="C653" s="20"/>
      <c r="D653" s="20"/>
      <c r="E653" s="20"/>
      <c r="F653" s="20"/>
      <c r="G653" s="20"/>
      <c r="H653" s="20"/>
      <c r="I653" s="20"/>
      <c r="J653" s="20"/>
      <c r="K653" s="20"/>
    </row>
    <row r="654" spans="1:11" ht="13.2">
      <c r="A654" s="20"/>
      <c r="B654" s="20"/>
      <c r="C654" s="20"/>
      <c r="D654" s="20"/>
      <c r="E654" s="20"/>
      <c r="F654" s="20"/>
      <c r="G654" s="20"/>
      <c r="H654" s="20"/>
      <c r="I654" s="20"/>
      <c r="J654" s="20"/>
      <c r="K654" s="20"/>
    </row>
    <row r="655" spans="1:11" ht="13.2">
      <c r="A655" s="20"/>
      <c r="B655" s="20"/>
      <c r="C655" s="20"/>
      <c r="D655" s="20"/>
      <c r="E655" s="20"/>
      <c r="F655" s="20"/>
      <c r="G655" s="20"/>
      <c r="H655" s="20"/>
      <c r="I655" s="20"/>
      <c r="J655" s="20"/>
      <c r="K655" s="20"/>
    </row>
    <row r="656" spans="1:11" ht="13.2">
      <c r="A656" s="20"/>
      <c r="B656" s="20"/>
      <c r="C656" s="20"/>
      <c r="D656" s="20"/>
      <c r="E656" s="20"/>
      <c r="F656" s="20"/>
      <c r="G656" s="20"/>
      <c r="H656" s="20"/>
      <c r="I656" s="20"/>
      <c r="J656" s="20"/>
      <c r="K656" s="20"/>
    </row>
    <row r="657" spans="1:11" ht="13.2">
      <c r="A657" s="20"/>
      <c r="B657" s="20"/>
      <c r="C657" s="20"/>
      <c r="D657" s="20"/>
      <c r="E657" s="20"/>
      <c r="F657" s="20"/>
      <c r="G657" s="20"/>
      <c r="H657" s="20"/>
      <c r="I657" s="20"/>
      <c r="J657" s="20"/>
      <c r="K657" s="20"/>
    </row>
    <row r="658" spans="1:11" ht="13.2">
      <c r="A658" s="20"/>
      <c r="B658" s="20"/>
      <c r="C658" s="20"/>
      <c r="D658" s="20"/>
      <c r="E658" s="20"/>
      <c r="F658" s="20"/>
      <c r="G658" s="20"/>
      <c r="H658" s="20"/>
      <c r="I658" s="20"/>
      <c r="J658" s="20"/>
      <c r="K658" s="20"/>
    </row>
    <row r="659" spans="1:11" ht="13.2">
      <c r="A659" s="20"/>
      <c r="B659" s="20"/>
      <c r="C659" s="20"/>
      <c r="D659" s="20"/>
      <c r="E659" s="20"/>
      <c r="F659" s="20"/>
      <c r="G659" s="20"/>
      <c r="H659" s="20"/>
      <c r="I659" s="20"/>
      <c r="J659" s="20"/>
      <c r="K659" s="20"/>
    </row>
    <row r="660" spans="1:11" ht="13.2">
      <c r="A660" s="20"/>
      <c r="B660" s="20"/>
      <c r="C660" s="20"/>
      <c r="D660" s="20"/>
      <c r="E660" s="20"/>
      <c r="F660" s="20"/>
      <c r="G660" s="20"/>
      <c r="H660" s="20"/>
      <c r="I660" s="20"/>
      <c r="J660" s="20"/>
      <c r="K660" s="20"/>
    </row>
    <row r="661" spans="1:11" ht="13.2">
      <c r="A661" s="20"/>
      <c r="B661" s="20"/>
      <c r="C661" s="20"/>
      <c r="D661" s="20"/>
      <c r="E661" s="20"/>
      <c r="F661" s="20"/>
      <c r="G661" s="20"/>
      <c r="H661" s="20"/>
      <c r="I661" s="20"/>
      <c r="J661" s="20"/>
      <c r="K661" s="20"/>
    </row>
    <row r="662" spans="1:11" ht="13.2">
      <c r="A662" s="20"/>
      <c r="B662" s="20"/>
      <c r="C662" s="20"/>
      <c r="D662" s="20"/>
      <c r="E662" s="20"/>
      <c r="F662" s="20"/>
      <c r="G662" s="20"/>
      <c r="H662" s="20"/>
      <c r="I662" s="20"/>
      <c r="J662" s="20"/>
      <c r="K662" s="20"/>
    </row>
    <row r="663" spans="1:11" ht="13.2">
      <c r="A663" s="20"/>
      <c r="B663" s="20"/>
      <c r="C663" s="20"/>
      <c r="D663" s="20"/>
      <c r="E663" s="20"/>
      <c r="F663" s="20"/>
      <c r="G663" s="20"/>
      <c r="H663" s="20"/>
      <c r="I663" s="20"/>
      <c r="J663" s="20"/>
      <c r="K663" s="20"/>
    </row>
    <row r="664" spans="1:11" ht="13.2">
      <c r="A664" s="20"/>
      <c r="B664" s="20"/>
      <c r="C664" s="20"/>
      <c r="D664" s="20"/>
      <c r="E664" s="20"/>
      <c r="F664" s="20"/>
      <c r="G664" s="20"/>
      <c r="H664" s="20"/>
      <c r="I664" s="20"/>
      <c r="J664" s="20"/>
      <c r="K664" s="20"/>
    </row>
    <row r="665" spans="1:11" ht="13.2">
      <c r="A665" s="20"/>
      <c r="B665" s="20"/>
      <c r="C665" s="20"/>
      <c r="D665" s="20"/>
      <c r="E665" s="20"/>
      <c r="F665" s="20"/>
      <c r="G665" s="20"/>
      <c r="H665" s="20"/>
      <c r="I665" s="20"/>
      <c r="J665" s="20"/>
      <c r="K665" s="20"/>
    </row>
    <row r="666" spans="1:11" ht="13.2">
      <c r="A666" s="20"/>
      <c r="B666" s="20"/>
      <c r="C666" s="20"/>
      <c r="D666" s="20"/>
      <c r="E666" s="20"/>
      <c r="F666" s="20"/>
      <c r="G666" s="20"/>
      <c r="H666" s="20"/>
      <c r="I666" s="20"/>
      <c r="J666" s="20"/>
      <c r="K666" s="20"/>
    </row>
    <row r="667" spans="1:11" ht="13.2">
      <c r="A667" s="20"/>
      <c r="B667" s="20"/>
      <c r="C667" s="20"/>
      <c r="D667" s="20"/>
      <c r="E667" s="20"/>
      <c r="F667" s="20"/>
      <c r="G667" s="20"/>
      <c r="H667" s="20"/>
      <c r="I667" s="20"/>
      <c r="J667" s="20"/>
      <c r="K667" s="20"/>
    </row>
    <row r="668" spans="1:11" ht="13.2">
      <c r="A668" s="20"/>
      <c r="B668" s="20"/>
      <c r="C668" s="20"/>
      <c r="D668" s="20"/>
      <c r="E668" s="20"/>
      <c r="F668" s="20"/>
      <c r="G668" s="20"/>
      <c r="H668" s="20"/>
      <c r="I668" s="20"/>
      <c r="J668" s="20"/>
      <c r="K668" s="20"/>
    </row>
    <row r="669" spans="1:11" ht="13.2">
      <c r="A669" s="20"/>
      <c r="B669" s="20"/>
      <c r="C669" s="20"/>
      <c r="D669" s="20"/>
      <c r="E669" s="20"/>
      <c r="F669" s="20"/>
      <c r="G669" s="20"/>
      <c r="H669" s="20"/>
      <c r="I669" s="20"/>
      <c r="J669" s="20"/>
      <c r="K669" s="20"/>
    </row>
    <row r="670" spans="1:11" ht="13.2">
      <c r="A670" s="20"/>
      <c r="B670" s="20"/>
      <c r="C670" s="20"/>
      <c r="D670" s="20"/>
      <c r="E670" s="20"/>
      <c r="F670" s="20"/>
      <c r="G670" s="20"/>
      <c r="H670" s="20"/>
      <c r="I670" s="20"/>
      <c r="J670" s="20"/>
      <c r="K670" s="20"/>
    </row>
    <row r="671" spans="1:11" ht="13.2">
      <c r="A671" s="20"/>
      <c r="B671" s="20"/>
      <c r="C671" s="20"/>
      <c r="D671" s="20"/>
      <c r="E671" s="20"/>
      <c r="F671" s="20"/>
      <c r="G671" s="20"/>
      <c r="H671" s="20"/>
      <c r="I671" s="20"/>
      <c r="J671" s="20"/>
      <c r="K671" s="20"/>
    </row>
    <row r="672" spans="1:11" ht="13.2">
      <c r="A672" s="20"/>
      <c r="B672" s="20"/>
      <c r="C672" s="20"/>
      <c r="D672" s="20"/>
      <c r="E672" s="20"/>
      <c r="F672" s="20"/>
      <c r="G672" s="20"/>
      <c r="H672" s="20"/>
      <c r="I672" s="20"/>
      <c r="J672" s="20"/>
      <c r="K672" s="20"/>
    </row>
    <row r="673" spans="1:11" ht="13.2">
      <c r="A673" s="20"/>
      <c r="B673" s="20"/>
      <c r="C673" s="20"/>
      <c r="D673" s="20"/>
      <c r="E673" s="20"/>
      <c r="F673" s="20"/>
      <c r="G673" s="20"/>
      <c r="H673" s="20"/>
      <c r="I673" s="20"/>
      <c r="J673" s="20"/>
      <c r="K673" s="20"/>
    </row>
    <row r="674" spans="1:11" ht="13.2">
      <c r="A674" s="20"/>
      <c r="B674" s="20"/>
      <c r="C674" s="20"/>
      <c r="D674" s="20"/>
      <c r="E674" s="20"/>
      <c r="F674" s="20"/>
      <c r="G674" s="20"/>
      <c r="H674" s="20"/>
      <c r="I674" s="20"/>
      <c r="J674" s="20"/>
      <c r="K674" s="20"/>
    </row>
    <row r="675" spans="1:11" ht="13.2">
      <c r="A675" s="20"/>
      <c r="B675" s="20"/>
      <c r="C675" s="20"/>
      <c r="D675" s="20"/>
      <c r="E675" s="20"/>
      <c r="F675" s="20"/>
      <c r="G675" s="20"/>
      <c r="H675" s="20"/>
      <c r="I675" s="20"/>
      <c r="J675" s="20"/>
      <c r="K675" s="20"/>
    </row>
    <row r="676" spans="1:11" ht="13.2">
      <c r="A676" s="20"/>
      <c r="B676" s="20"/>
      <c r="C676" s="20"/>
      <c r="D676" s="20"/>
      <c r="E676" s="20"/>
      <c r="F676" s="20"/>
      <c r="G676" s="20"/>
      <c r="H676" s="20"/>
      <c r="I676" s="20"/>
      <c r="J676" s="20"/>
      <c r="K676" s="20"/>
    </row>
    <row r="677" spans="1:11" ht="13.2">
      <c r="A677" s="20"/>
      <c r="B677" s="20"/>
      <c r="C677" s="20"/>
      <c r="D677" s="20"/>
      <c r="E677" s="20"/>
      <c r="F677" s="20"/>
      <c r="G677" s="20"/>
      <c r="H677" s="20"/>
      <c r="I677" s="20"/>
      <c r="J677" s="20"/>
      <c r="K677" s="20"/>
    </row>
    <row r="678" spans="1:11" ht="13.2">
      <c r="A678" s="20"/>
      <c r="B678" s="20"/>
      <c r="C678" s="20"/>
      <c r="D678" s="20"/>
      <c r="E678" s="20"/>
      <c r="F678" s="20"/>
      <c r="G678" s="20"/>
      <c r="H678" s="20"/>
      <c r="I678" s="20"/>
      <c r="J678" s="20"/>
      <c r="K678" s="20"/>
    </row>
    <row r="679" spans="1:11" ht="13.2">
      <c r="A679" s="20"/>
      <c r="B679" s="20"/>
      <c r="C679" s="20"/>
      <c r="D679" s="20"/>
      <c r="E679" s="20"/>
      <c r="F679" s="20"/>
      <c r="G679" s="20"/>
      <c r="H679" s="20"/>
      <c r="I679" s="20"/>
      <c r="J679" s="20"/>
      <c r="K679" s="20"/>
    </row>
    <row r="680" spans="1:11" ht="13.2">
      <c r="A680" s="20"/>
      <c r="B680" s="20"/>
      <c r="C680" s="20"/>
      <c r="D680" s="20"/>
      <c r="E680" s="20"/>
      <c r="F680" s="20"/>
      <c r="G680" s="20"/>
      <c r="H680" s="20"/>
      <c r="I680" s="20"/>
      <c r="J680" s="20"/>
      <c r="K680" s="20"/>
    </row>
    <row r="681" spans="1:11" ht="13.2">
      <c r="A681" s="20"/>
      <c r="B681" s="20"/>
      <c r="C681" s="20"/>
      <c r="D681" s="20"/>
      <c r="E681" s="20"/>
      <c r="F681" s="20"/>
      <c r="G681" s="20"/>
      <c r="H681" s="20"/>
      <c r="I681" s="20"/>
      <c r="J681" s="20"/>
      <c r="K681" s="20"/>
    </row>
    <row r="682" spans="1:11" ht="13.2">
      <c r="A682" s="20"/>
      <c r="B682" s="20"/>
      <c r="C682" s="20"/>
      <c r="D682" s="20"/>
      <c r="E682" s="20"/>
      <c r="F682" s="20"/>
      <c r="G682" s="20"/>
      <c r="H682" s="20"/>
      <c r="I682" s="20"/>
      <c r="J682" s="20"/>
      <c r="K682" s="20"/>
    </row>
    <row r="683" spans="1:11" ht="13.2">
      <c r="A683" s="20"/>
      <c r="B683" s="20"/>
      <c r="C683" s="20"/>
      <c r="D683" s="20"/>
      <c r="E683" s="20"/>
      <c r="F683" s="20"/>
      <c r="G683" s="20"/>
      <c r="H683" s="20"/>
      <c r="I683" s="20"/>
      <c r="J683" s="20"/>
      <c r="K683" s="20"/>
    </row>
    <row r="684" spans="1:11" ht="13.2">
      <c r="A684" s="20"/>
      <c r="B684" s="20"/>
      <c r="C684" s="20"/>
      <c r="D684" s="20"/>
      <c r="E684" s="20"/>
      <c r="F684" s="20"/>
      <c r="G684" s="20"/>
      <c r="H684" s="20"/>
      <c r="I684" s="20"/>
      <c r="J684" s="20"/>
      <c r="K684" s="20"/>
    </row>
    <row r="685" spans="1:11" ht="13.2">
      <c r="A685" s="20"/>
      <c r="B685" s="20"/>
      <c r="C685" s="20"/>
      <c r="D685" s="20"/>
      <c r="E685" s="20"/>
      <c r="F685" s="20"/>
      <c r="G685" s="20"/>
      <c r="H685" s="20"/>
      <c r="I685" s="20"/>
      <c r="J685" s="20"/>
      <c r="K685" s="20"/>
    </row>
    <row r="686" spans="1:11" ht="13.2">
      <c r="A686" s="20"/>
      <c r="B686" s="20"/>
      <c r="C686" s="20"/>
      <c r="D686" s="20"/>
      <c r="E686" s="20"/>
      <c r="F686" s="20"/>
      <c r="G686" s="20"/>
      <c r="H686" s="20"/>
      <c r="I686" s="20"/>
      <c r="J686" s="20"/>
      <c r="K686" s="20"/>
    </row>
    <row r="687" spans="1:11" ht="13.2">
      <c r="A687" s="20"/>
      <c r="B687" s="20"/>
      <c r="C687" s="20"/>
      <c r="D687" s="20"/>
      <c r="E687" s="20"/>
      <c r="F687" s="20"/>
      <c r="G687" s="20"/>
      <c r="H687" s="20"/>
      <c r="I687" s="20"/>
      <c r="J687" s="20"/>
      <c r="K687" s="20"/>
    </row>
    <row r="688" spans="1:11" ht="13.2">
      <c r="A688" s="20"/>
      <c r="B688" s="20"/>
      <c r="C688" s="20"/>
      <c r="D688" s="20"/>
      <c r="E688" s="20"/>
      <c r="F688" s="20"/>
      <c r="G688" s="20"/>
      <c r="H688" s="20"/>
      <c r="I688" s="20"/>
      <c r="J688" s="20"/>
      <c r="K688" s="20"/>
    </row>
    <row r="689" spans="1:11" ht="13.2">
      <c r="A689" s="20"/>
      <c r="B689" s="20"/>
      <c r="C689" s="20"/>
      <c r="D689" s="20"/>
      <c r="E689" s="20"/>
      <c r="F689" s="20"/>
      <c r="G689" s="20"/>
      <c r="H689" s="20"/>
      <c r="I689" s="20"/>
      <c r="J689" s="20"/>
      <c r="K689" s="20"/>
    </row>
    <row r="690" spans="1:11" ht="13.2">
      <c r="A690" s="20"/>
      <c r="B690" s="20"/>
      <c r="C690" s="20"/>
      <c r="D690" s="20"/>
      <c r="E690" s="20"/>
      <c r="F690" s="20"/>
      <c r="G690" s="20"/>
      <c r="H690" s="20"/>
      <c r="I690" s="20"/>
      <c r="J690" s="20"/>
      <c r="K690" s="20"/>
    </row>
    <row r="691" spans="1:11" ht="13.2">
      <c r="A691" s="20"/>
      <c r="B691" s="20"/>
      <c r="C691" s="20"/>
      <c r="D691" s="20"/>
      <c r="E691" s="20"/>
      <c r="F691" s="20"/>
      <c r="G691" s="20"/>
      <c r="H691" s="20"/>
      <c r="I691" s="20"/>
      <c r="J691" s="20"/>
      <c r="K691" s="20"/>
    </row>
    <row r="692" spans="1:11" ht="13.2">
      <c r="A692" s="20"/>
      <c r="B692" s="20"/>
      <c r="C692" s="20"/>
      <c r="D692" s="20"/>
      <c r="E692" s="20"/>
      <c r="F692" s="20"/>
      <c r="G692" s="20"/>
      <c r="H692" s="20"/>
      <c r="I692" s="20"/>
      <c r="J692" s="20"/>
      <c r="K692" s="20"/>
    </row>
    <row r="693" spans="1:11" ht="13.2">
      <c r="A693" s="20"/>
      <c r="B693" s="20"/>
      <c r="C693" s="20"/>
      <c r="D693" s="20"/>
      <c r="E693" s="20"/>
      <c r="F693" s="20"/>
      <c r="G693" s="20"/>
      <c r="H693" s="20"/>
      <c r="I693" s="20"/>
      <c r="J693" s="20"/>
      <c r="K693" s="20"/>
    </row>
    <row r="694" spans="1:11" ht="13.2">
      <c r="A694" s="20"/>
      <c r="B694" s="20"/>
      <c r="C694" s="20"/>
      <c r="D694" s="20"/>
      <c r="E694" s="20"/>
      <c r="F694" s="20"/>
      <c r="G694" s="20"/>
      <c r="H694" s="20"/>
      <c r="I694" s="20"/>
      <c r="J694" s="20"/>
      <c r="K694" s="20"/>
    </row>
    <row r="695" spans="1:11" ht="13.2">
      <c r="A695" s="20"/>
      <c r="B695" s="20"/>
      <c r="C695" s="20"/>
      <c r="D695" s="20"/>
      <c r="E695" s="20"/>
      <c r="F695" s="20"/>
      <c r="G695" s="20"/>
      <c r="H695" s="20"/>
      <c r="I695" s="20"/>
      <c r="J695" s="20"/>
      <c r="K695" s="20"/>
    </row>
    <row r="696" spans="1:11" ht="13.2">
      <c r="A696" s="20"/>
      <c r="B696" s="20"/>
      <c r="C696" s="20"/>
      <c r="D696" s="20"/>
      <c r="E696" s="20"/>
      <c r="F696" s="20"/>
      <c r="G696" s="20"/>
      <c r="H696" s="20"/>
      <c r="I696" s="20"/>
      <c r="J696" s="20"/>
      <c r="K696" s="20"/>
    </row>
    <row r="697" spans="1:11" ht="13.2">
      <c r="A697" s="20"/>
      <c r="B697" s="20"/>
      <c r="C697" s="20"/>
      <c r="D697" s="20"/>
      <c r="E697" s="20"/>
      <c r="F697" s="20"/>
      <c r="G697" s="20"/>
      <c r="H697" s="20"/>
      <c r="I697" s="20"/>
      <c r="J697" s="20"/>
      <c r="K697" s="20"/>
    </row>
    <row r="698" spans="1:11" ht="13.2">
      <c r="A698" s="20"/>
      <c r="B698" s="20"/>
      <c r="C698" s="20"/>
      <c r="D698" s="20"/>
      <c r="E698" s="20"/>
      <c r="F698" s="20"/>
      <c r="G698" s="20"/>
      <c r="H698" s="20"/>
      <c r="I698" s="20"/>
      <c r="J698" s="20"/>
      <c r="K698" s="20"/>
    </row>
    <row r="699" spans="1:11" ht="13.2">
      <c r="A699" s="20"/>
      <c r="B699" s="20"/>
      <c r="C699" s="20"/>
      <c r="D699" s="20"/>
      <c r="E699" s="20"/>
      <c r="F699" s="20"/>
      <c r="G699" s="20"/>
      <c r="H699" s="20"/>
      <c r="I699" s="20"/>
      <c r="J699" s="20"/>
      <c r="K699" s="20"/>
    </row>
    <row r="700" spans="1:11" ht="13.2">
      <c r="A700" s="20"/>
      <c r="B700" s="20"/>
      <c r="C700" s="20"/>
      <c r="D700" s="20"/>
      <c r="E700" s="20"/>
      <c r="F700" s="20"/>
      <c r="G700" s="20"/>
      <c r="H700" s="20"/>
      <c r="I700" s="20"/>
      <c r="J700" s="20"/>
      <c r="K700" s="20"/>
    </row>
    <row r="701" spans="1:11" ht="13.2">
      <c r="A701" s="20"/>
      <c r="B701" s="20"/>
      <c r="C701" s="20"/>
      <c r="D701" s="20"/>
      <c r="E701" s="20"/>
      <c r="F701" s="20"/>
      <c r="G701" s="20"/>
      <c r="H701" s="20"/>
      <c r="I701" s="20"/>
      <c r="J701" s="20"/>
      <c r="K701" s="20"/>
    </row>
    <row r="702" spans="1:11" ht="13.2">
      <c r="A702" s="20"/>
      <c r="B702" s="20"/>
      <c r="C702" s="20"/>
      <c r="D702" s="20"/>
      <c r="E702" s="20"/>
      <c r="F702" s="20"/>
      <c r="G702" s="20"/>
      <c r="H702" s="20"/>
      <c r="I702" s="20"/>
      <c r="J702" s="20"/>
      <c r="K702" s="20"/>
    </row>
    <row r="703" spans="1:11" ht="13.2">
      <c r="A703" s="20"/>
      <c r="B703" s="20"/>
      <c r="C703" s="20"/>
      <c r="D703" s="20"/>
      <c r="E703" s="20"/>
      <c r="F703" s="20"/>
      <c r="G703" s="20"/>
      <c r="H703" s="20"/>
      <c r="I703" s="20"/>
      <c r="J703" s="20"/>
      <c r="K703" s="20"/>
    </row>
    <row r="704" spans="1:11" ht="13.2">
      <c r="A704" s="20"/>
      <c r="B704" s="20"/>
      <c r="C704" s="20"/>
      <c r="D704" s="20"/>
      <c r="E704" s="20"/>
      <c r="F704" s="20"/>
      <c r="G704" s="20"/>
      <c r="H704" s="20"/>
      <c r="I704" s="20"/>
      <c r="J704" s="20"/>
      <c r="K704" s="20"/>
    </row>
    <row r="705" spans="1:11" ht="13.2">
      <c r="A705" s="20"/>
      <c r="B705" s="20"/>
      <c r="C705" s="20"/>
      <c r="D705" s="20"/>
      <c r="E705" s="20"/>
      <c r="F705" s="20"/>
      <c r="G705" s="20"/>
      <c r="H705" s="20"/>
      <c r="I705" s="20"/>
      <c r="J705" s="20"/>
      <c r="K705" s="20"/>
    </row>
    <row r="706" spans="1:11" ht="13.2">
      <c r="A706" s="20"/>
      <c r="B706" s="20"/>
      <c r="C706" s="20"/>
      <c r="D706" s="20"/>
      <c r="E706" s="20"/>
      <c r="F706" s="20"/>
      <c r="G706" s="20"/>
      <c r="H706" s="20"/>
      <c r="I706" s="20"/>
      <c r="J706" s="20"/>
      <c r="K706" s="20"/>
    </row>
    <row r="707" spans="1:11" ht="13.2">
      <c r="A707" s="20"/>
      <c r="B707" s="20"/>
      <c r="C707" s="20"/>
      <c r="D707" s="20"/>
      <c r="E707" s="20"/>
      <c r="F707" s="20"/>
      <c r="G707" s="20"/>
      <c r="H707" s="20"/>
      <c r="I707" s="20"/>
      <c r="J707" s="20"/>
      <c r="K707" s="20"/>
    </row>
    <row r="708" spans="1:11" ht="13.2">
      <c r="A708" s="20"/>
      <c r="B708" s="20"/>
      <c r="C708" s="20"/>
      <c r="D708" s="20"/>
      <c r="E708" s="20"/>
      <c r="F708" s="20"/>
      <c r="G708" s="20"/>
      <c r="H708" s="20"/>
      <c r="I708" s="20"/>
      <c r="J708" s="20"/>
      <c r="K708" s="20"/>
    </row>
    <row r="709" spans="1:11" ht="13.2">
      <c r="A709" s="20"/>
      <c r="B709" s="20"/>
      <c r="C709" s="20"/>
      <c r="D709" s="20"/>
      <c r="E709" s="20"/>
      <c r="F709" s="20"/>
      <c r="G709" s="20"/>
      <c r="H709" s="20"/>
      <c r="I709" s="20"/>
      <c r="J709" s="20"/>
      <c r="K709" s="20"/>
    </row>
    <row r="710" spans="1:11" ht="13.2">
      <c r="A710" s="20"/>
      <c r="B710" s="20"/>
      <c r="C710" s="20"/>
      <c r="D710" s="20"/>
      <c r="E710" s="20"/>
      <c r="F710" s="20"/>
      <c r="G710" s="20"/>
      <c r="H710" s="20"/>
      <c r="I710" s="20"/>
      <c r="J710" s="20"/>
      <c r="K710" s="20"/>
    </row>
    <row r="711" spans="1:11" ht="13.2">
      <c r="A711" s="20"/>
      <c r="B711" s="20"/>
      <c r="C711" s="20"/>
      <c r="D711" s="20"/>
      <c r="E711" s="20"/>
      <c r="F711" s="20"/>
      <c r="G711" s="20"/>
      <c r="H711" s="20"/>
      <c r="I711" s="20"/>
      <c r="J711" s="20"/>
      <c r="K711" s="20"/>
    </row>
    <row r="712" spans="1:11" ht="13.2">
      <c r="A712" s="20"/>
      <c r="B712" s="20"/>
      <c r="C712" s="20"/>
      <c r="D712" s="20"/>
      <c r="E712" s="20"/>
      <c r="F712" s="20"/>
      <c r="G712" s="20"/>
      <c r="H712" s="20"/>
      <c r="I712" s="20"/>
      <c r="J712" s="20"/>
      <c r="K712" s="20"/>
    </row>
    <row r="713" spans="1:11" ht="13.2">
      <c r="A713" s="20"/>
      <c r="B713" s="20"/>
      <c r="C713" s="20"/>
      <c r="D713" s="20"/>
      <c r="E713" s="20"/>
      <c r="F713" s="20"/>
      <c r="G713" s="20"/>
      <c r="H713" s="20"/>
      <c r="I713" s="20"/>
      <c r="J713" s="20"/>
      <c r="K713" s="20"/>
    </row>
    <row r="714" spans="1:11" ht="13.2">
      <c r="A714" s="20"/>
      <c r="B714" s="20"/>
      <c r="C714" s="20"/>
      <c r="D714" s="20"/>
      <c r="E714" s="20"/>
      <c r="F714" s="20"/>
      <c r="G714" s="20"/>
      <c r="H714" s="20"/>
      <c r="I714" s="20"/>
      <c r="J714" s="20"/>
      <c r="K714" s="20"/>
    </row>
    <row r="715" spans="1:11" ht="13.2">
      <c r="A715" s="20"/>
      <c r="B715" s="20"/>
      <c r="C715" s="20"/>
      <c r="D715" s="20"/>
      <c r="E715" s="20"/>
      <c r="F715" s="20"/>
      <c r="G715" s="20"/>
      <c r="H715" s="20"/>
      <c r="I715" s="20"/>
      <c r="J715" s="20"/>
      <c r="K715" s="20"/>
    </row>
    <row r="716" spans="1:11" ht="13.2">
      <c r="A716" s="20"/>
      <c r="B716" s="20"/>
      <c r="C716" s="20"/>
      <c r="D716" s="20"/>
      <c r="E716" s="20"/>
      <c r="F716" s="20"/>
      <c r="G716" s="20"/>
      <c r="H716" s="20"/>
      <c r="I716" s="20"/>
      <c r="J716" s="20"/>
      <c r="K716" s="20"/>
    </row>
    <row r="717" spans="1:11" ht="13.2">
      <c r="A717" s="20"/>
      <c r="B717" s="20"/>
      <c r="C717" s="20"/>
      <c r="D717" s="20"/>
      <c r="E717" s="20"/>
      <c r="F717" s="20"/>
      <c r="G717" s="20"/>
      <c r="H717" s="20"/>
      <c r="I717" s="20"/>
      <c r="J717" s="20"/>
      <c r="K717" s="20"/>
    </row>
    <row r="718" spans="1:11" ht="13.2">
      <c r="A718" s="20"/>
      <c r="B718" s="20"/>
      <c r="C718" s="20"/>
      <c r="D718" s="20"/>
      <c r="E718" s="20"/>
      <c r="F718" s="20"/>
      <c r="G718" s="20"/>
      <c r="H718" s="20"/>
      <c r="I718" s="20"/>
      <c r="J718" s="20"/>
      <c r="K718" s="20"/>
    </row>
    <row r="719" spans="1:11" ht="13.2">
      <c r="A719" s="20"/>
      <c r="B719" s="20"/>
      <c r="C719" s="20"/>
      <c r="D719" s="20"/>
      <c r="E719" s="20"/>
      <c r="F719" s="20"/>
      <c r="G719" s="20"/>
      <c r="H719" s="20"/>
      <c r="I719" s="20"/>
      <c r="J719" s="20"/>
      <c r="K719" s="20"/>
    </row>
    <row r="720" spans="1:11" ht="13.2">
      <c r="A720" s="20"/>
      <c r="B720" s="20"/>
      <c r="C720" s="20"/>
      <c r="D720" s="20"/>
      <c r="E720" s="20"/>
      <c r="F720" s="20"/>
      <c r="G720" s="20"/>
      <c r="H720" s="20"/>
      <c r="I720" s="20"/>
      <c r="J720" s="20"/>
      <c r="K720" s="20"/>
    </row>
    <row r="721" spans="1:11" ht="13.2">
      <c r="A721" s="20"/>
      <c r="B721" s="20"/>
      <c r="C721" s="20"/>
      <c r="D721" s="20"/>
      <c r="E721" s="20"/>
      <c r="F721" s="20"/>
      <c r="G721" s="20"/>
      <c r="H721" s="20"/>
      <c r="I721" s="20"/>
      <c r="J721" s="20"/>
      <c r="K721" s="20"/>
    </row>
    <row r="722" spans="1:11" ht="13.2">
      <c r="A722" s="20"/>
      <c r="B722" s="20"/>
      <c r="C722" s="20"/>
      <c r="D722" s="20"/>
      <c r="E722" s="20"/>
      <c r="F722" s="20"/>
      <c r="G722" s="20"/>
      <c r="H722" s="20"/>
      <c r="I722" s="20"/>
      <c r="J722" s="20"/>
      <c r="K722" s="20"/>
    </row>
    <row r="723" spans="1:11" ht="13.2">
      <c r="A723" s="20"/>
      <c r="B723" s="20"/>
      <c r="C723" s="20"/>
      <c r="D723" s="20"/>
      <c r="E723" s="20"/>
      <c r="F723" s="20"/>
      <c r="G723" s="20"/>
      <c r="H723" s="20"/>
      <c r="I723" s="20"/>
      <c r="J723" s="20"/>
      <c r="K723" s="20"/>
    </row>
    <row r="724" spans="1:11" ht="13.2">
      <c r="A724" s="20"/>
      <c r="B724" s="20"/>
      <c r="C724" s="20"/>
      <c r="D724" s="20"/>
      <c r="E724" s="20"/>
      <c r="F724" s="20"/>
      <c r="G724" s="20"/>
      <c r="H724" s="20"/>
      <c r="I724" s="20"/>
      <c r="J724" s="20"/>
      <c r="K724" s="20"/>
    </row>
    <row r="725" spans="1:11" ht="13.2">
      <c r="A725" s="20"/>
      <c r="B725" s="20"/>
      <c r="C725" s="20"/>
      <c r="D725" s="20"/>
      <c r="E725" s="20"/>
      <c r="F725" s="20"/>
      <c r="G725" s="20"/>
      <c r="H725" s="20"/>
      <c r="I725" s="20"/>
      <c r="J725" s="20"/>
      <c r="K725" s="20"/>
    </row>
    <row r="726" spans="1:11" ht="13.2">
      <c r="A726" s="20"/>
      <c r="B726" s="20"/>
      <c r="C726" s="20"/>
      <c r="D726" s="20"/>
      <c r="E726" s="20"/>
      <c r="F726" s="20"/>
      <c r="G726" s="20"/>
      <c r="H726" s="20"/>
      <c r="I726" s="20"/>
      <c r="J726" s="20"/>
      <c r="K726" s="20"/>
    </row>
    <row r="727" spans="1:11" ht="13.2">
      <c r="A727" s="20"/>
      <c r="B727" s="20"/>
      <c r="C727" s="20"/>
      <c r="D727" s="20"/>
      <c r="E727" s="20"/>
      <c r="F727" s="20"/>
      <c r="G727" s="20"/>
      <c r="H727" s="20"/>
      <c r="I727" s="20"/>
      <c r="J727" s="20"/>
      <c r="K727" s="20"/>
    </row>
    <row r="728" spans="1:11" ht="13.2">
      <c r="A728" s="20"/>
      <c r="B728" s="20"/>
      <c r="C728" s="20"/>
      <c r="D728" s="20"/>
      <c r="E728" s="20"/>
      <c r="F728" s="20"/>
      <c r="G728" s="20"/>
      <c r="H728" s="20"/>
      <c r="I728" s="20"/>
      <c r="J728" s="20"/>
      <c r="K728" s="20"/>
    </row>
    <row r="729" spans="1:11" ht="13.2">
      <c r="A729" s="20"/>
      <c r="B729" s="20"/>
      <c r="C729" s="20"/>
      <c r="D729" s="20"/>
      <c r="E729" s="20"/>
      <c r="F729" s="20"/>
      <c r="G729" s="20"/>
      <c r="H729" s="20"/>
      <c r="I729" s="20"/>
      <c r="J729" s="20"/>
      <c r="K729" s="20"/>
    </row>
    <row r="730" spans="1:11" ht="13.2">
      <c r="A730" s="20"/>
      <c r="B730" s="20"/>
      <c r="C730" s="20"/>
      <c r="D730" s="20"/>
      <c r="E730" s="20"/>
      <c r="F730" s="20"/>
      <c r="G730" s="20"/>
      <c r="H730" s="20"/>
      <c r="I730" s="20"/>
      <c r="J730" s="20"/>
      <c r="K730" s="20"/>
    </row>
    <row r="731" spans="1:11" ht="13.2">
      <c r="A731" s="20"/>
      <c r="B731" s="20"/>
      <c r="C731" s="20"/>
      <c r="D731" s="20"/>
      <c r="E731" s="20"/>
      <c r="F731" s="20"/>
      <c r="G731" s="20"/>
      <c r="H731" s="20"/>
      <c r="I731" s="20"/>
      <c r="J731" s="20"/>
      <c r="K731" s="20"/>
    </row>
    <row r="732" spans="1:11" ht="13.2">
      <c r="A732" s="20"/>
      <c r="B732" s="20"/>
      <c r="C732" s="20"/>
      <c r="D732" s="20"/>
      <c r="E732" s="20"/>
      <c r="F732" s="20"/>
      <c r="G732" s="20"/>
      <c r="H732" s="20"/>
      <c r="I732" s="20"/>
      <c r="J732" s="20"/>
      <c r="K732" s="20"/>
    </row>
    <row r="733" spans="1:11" ht="13.2">
      <c r="A733" s="20"/>
      <c r="B733" s="20"/>
      <c r="C733" s="20"/>
      <c r="D733" s="20"/>
      <c r="E733" s="20"/>
      <c r="F733" s="20"/>
      <c r="G733" s="20"/>
      <c r="H733" s="20"/>
      <c r="I733" s="20"/>
      <c r="J733" s="20"/>
      <c r="K733" s="20"/>
    </row>
    <row r="734" spans="1:11" ht="13.2">
      <c r="A734" s="20"/>
      <c r="B734" s="20"/>
      <c r="C734" s="20"/>
      <c r="D734" s="20"/>
      <c r="E734" s="20"/>
      <c r="F734" s="20"/>
      <c r="G734" s="20"/>
      <c r="H734" s="20"/>
      <c r="I734" s="20"/>
      <c r="J734" s="20"/>
      <c r="K734" s="20"/>
    </row>
    <row r="735" spans="1:11" ht="13.2">
      <c r="A735" s="20"/>
      <c r="B735" s="20"/>
      <c r="C735" s="20"/>
      <c r="D735" s="20"/>
      <c r="E735" s="20"/>
      <c r="F735" s="20"/>
      <c r="G735" s="20"/>
      <c r="H735" s="20"/>
      <c r="I735" s="20"/>
      <c r="J735" s="20"/>
      <c r="K735" s="20"/>
    </row>
    <row r="736" spans="1:11" ht="13.2">
      <c r="A736" s="20"/>
      <c r="B736" s="20"/>
      <c r="C736" s="20"/>
      <c r="D736" s="20"/>
      <c r="E736" s="20"/>
      <c r="F736" s="20"/>
      <c r="G736" s="20"/>
      <c r="H736" s="20"/>
      <c r="I736" s="20"/>
      <c r="J736" s="20"/>
      <c r="K736" s="20"/>
    </row>
    <row r="737" spans="1:11" ht="13.2">
      <c r="A737" s="20"/>
      <c r="B737" s="20"/>
      <c r="C737" s="20"/>
      <c r="D737" s="20"/>
      <c r="E737" s="20"/>
      <c r="F737" s="20"/>
      <c r="G737" s="20"/>
      <c r="H737" s="20"/>
      <c r="I737" s="20"/>
      <c r="J737" s="20"/>
      <c r="K737" s="20"/>
    </row>
    <row r="738" spans="1:11" ht="13.2">
      <c r="A738" s="20"/>
      <c r="B738" s="20"/>
      <c r="C738" s="20"/>
      <c r="D738" s="20"/>
      <c r="E738" s="20"/>
      <c r="F738" s="20"/>
      <c r="G738" s="20"/>
      <c r="H738" s="20"/>
      <c r="I738" s="20"/>
      <c r="J738" s="20"/>
      <c r="K738" s="20"/>
    </row>
    <row r="739" spans="1:11" ht="13.2">
      <c r="A739" s="20"/>
      <c r="B739" s="20"/>
      <c r="C739" s="20"/>
      <c r="D739" s="20"/>
      <c r="E739" s="20"/>
      <c r="F739" s="20"/>
      <c r="G739" s="20"/>
      <c r="H739" s="20"/>
      <c r="I739" s="20"/>
      <c r="J739" s="20"/>
      <c r="K739" s="20"/>
    </row>
    <row r="740" spans="1:11" ht="13.2">
      <c r="A740" s="20"/>
      <c r="B740" s="20"/>
      <c r="C740" s="20"/>
      <c r="D740" s="20"/>
      <c r="E740" s="20"/>
      <c r="F740" s="20"/>
      <c r="G740" s="20"/>
      <c r="H740" s="20"/>
      <c r="I740" s="20"/>
      <c r="J740" s="20"/>
      <c r="K740" s="20"/>
    </row>
    <row r="741" spans="1:11" ht="13.2">
      <c r="A741" s="20"/>
      <c r="B741" s="20"/>
      <c r="C741" s="20"/>
      <c r="D741" s="20"/>
      <c r="E741" s="20"/>
      <c r="F741" s="20"/>
      <c r="G741" s="20"/>
      <c r="H741" s="20"/>
      <c r="I741" s="20"/>
      <c r="J741" s="20"/>
      <c r="K741" s="20"/>
    </row>
    <row r="742" spans="1:11" ht="13.2">
      <c r="A742" s="20"/>
      <c r="B742" s="20"/>
      <c r="C742" s="20"/>
      <c r="D742" s="20"/>
      <c r="E742" s="20"/>
      <c r="F742" s="20"/>
      <c r="G742" s="20"/>
      <c r="H742" s="20"/>
      <c r="I742" s="20"/>
      <c r="J742" s="20"/>
      <c r="K742" s="20"/>
    </row>
    <row r="743" spans="1:11" ht="13.2">
      <c r="A743" s="20"/>
      <c r="B743" s="20"/>
      <c r="C743" s="20"/>
      <c r="D743" s="20"/>
      <c r="E743" s="20"/>
      <c r="F743" s="20"/>
      <c r="G743" s="20"/>
      <c r="H743" s="20"/>
      <c r="I743" s="20"/>
      <c r="J743" s="20"/>
      <c r="K743" s="20"/>
    </row>
    <row r="744" spans="1:11" ht="13.2">
      <c r="A744" s="20"/>
      <c r="B744" s="20"/>
      <c r="C744" s="20"/>
      <c r="D744" s="20"/>
      <c r="E744" s="20"/>
      <c r="F744" s="20"/>
      <c r="G744" s="20"/>
      <c r="H744" s="20"/>
      <c r="I744" s="20"/>
      <c r="J744" s="20"/>
      <c r="K744" s="20"/>
    </row>
    <row r="745" spans="1:11" ht="13.2">
      <c r="A745" s="20"/>
      <c r="B745" s="20"/>
      <c r="C745" s="20"/>
      <c r="D745" s="20"/>
      <c r="E745" s="20"/>
      <c r="F745" s="20"/>
      <c r="G745" s="20"/>
      <c r="H745" s="20"/>
      <c r="I745" s="20"/>
      <c r="J745" s="20"/>
      <c r="K745" s="20"/>
    </row>
    <row r="746" spans="1:11" ht="13.2">
      <c r="A746" s="20"/>
      <c r="B746" s="20"/>
      <c r="C746" s="20"/>
      <c r="D746" s="20"/>
      <c r="E746" s="20"/>
      <c r="F746" s="20"/>
      <c r="G746" s="20"/>
      <c r="H746" s="20"/>
      <c r="I746" s="20"/>
      <c r="J746" s="20"/>
      <c r="K746" s="20"/>
    </row>
    <row r="747" spans="1:11" ht="13.2">
      <c r="A747" s="20"/>
      <c r="B747" s="20"/>
      <c r="C747" s="20"/>
      <c r="D747" s="20"/>
      <c r="E747" s="20"/>
      <c r="F747" s="20"/>
      <c r="G747" s="20"/>
      <c r="H747" s="20"/>
      <c r="I747" s="20"/>
      <c r="J747" s="20"/>
      <c r="K747" s="20"/>
    </row>
    <row r="748" spans="1:11" ht="13.2">
      <c r="A748" s="20"/>
      <c r="B748" s="20"/>
      <c r="C748" s="20"/>
      <c r="D748" s="20"/>
      <c r="E748" s="20"/>
      <c r="F748" s="20"/>
      <c r="G748" s="20"/>
      <c r="H748" s="20"/>
      <c r="I748" s="20"/>
      <c r="J748" s="20"/>
      <c r="K748" s="20"/>
    </row>
    <row r="749" spans="1:11" ht="13.2">
      <c r="A749" s="20"/>
      <c r="B749" s="20"/>
      <c r="C749" s="20"/>
      <c r="D749" s="20"/>
      <c r="E749" s="20"/>
      <c r="F749" s="20"/>
      <c r="G749" s="20"/>
      <c r="H749" s="20"/>
      <c r="I749" s="20"/>
      <c r="J749" s="20"/>
      <c r="K749" s="20"/>
    </row>
    <row r="750" spans="1:11" ht="13.2">
      <c r="A750" s="20"/>
      <c r="B750" s="20"/>
      <c r="C750" s="20"/>
      <c r="D750" s="20"/>
      <c r="E750" s="20"/>
      <c r="F750" s="20"/>
      <c r="G750" s="20"/>
      <c r="H750" s="20"/>
      <c r="I750" s="20"/>
      <c r="J750" s="20"/>
      <c r="K750" s="20"/>
    </row>
    <row r="751" spans="1:11" ht="13.2">
      <c r="A751" s="20"/>
      <c r="B751" s="20"/>
      <c r="C751" s="20"/>
      <c r="D751" s="20"/>
      <c r="E751" s="20"/>
      <c r="F751" s="20"/>
      <c r="G751" s="20"/>
      <c r="H751" s="20"/>
      <c r="I751" s="20"/>
      <c r="J751" s="20"/>
      <c r="K751" s="20"/>
    </row>
    <row r="752" spans="1:11" ht="13.2">
      <c r="A752" s="20"/>
      <c r="B752" s="20"/>
      <c r="C752" s="20"/>
      <c r="D752" s="20"/>
      <c r="E752" s="20"/>
      <c r="F752" s="20"/>
      <c r="G752" s="20"/>
      <c r="H752" s="20"/>
      <c r="I752" s="20"/>
      <c r="J752" s="20"/>
      <c r="K752" s="20"/>
    </row>
    <row r="753" spans="1:11" ht="13.2">
      <c r="A753" s="20"/>
      <c r="B753" s="20"/>
      <c r="C753" s="20"/>
      <c r="D753" s="20"/>
      <c r="E753" s="20"/>
      <c r="F753" s="20"/>
      <c r="G753" s="20"/>
      <c r="H753" s="20"/>
      <c r="I753" s="20"/>
      <c r="J753" s="20"/>
      <c r="K753" s="20"/>
    </row>
    <row r="754" spans="1:11" ht="13.2">
      <c r="A754" s="20"/>
      <c r="B754" s="20"/>
      <c r="C754" s="20"/>
      <c r="D754" s="20"/>
      <c r="E754" s="20"/>
      <c r="F754" s="20"/>
      <c r="G754" s="20"/>
      <c r="H754" s="20"/>
      <c r="I754" s="20"/>
      <c r="J754" s="20"/>
      <c r="K754" s="20"/>
    </row>
    <row r="755" spans="1:11" ht="13.2">
      <c r="A755" s="20"/>
      <c r="B755" s="20"/>
      <c r="C755" s="20"/>
      <c r="D755" s="20"/>
      <c r="E755" s="20"/>
      <c r="F755" s="20"/>
      <c r="G755" s="20"/>
      <c r="H755" s="20"/>
      <c r="I755" s="20"/>
      <c r="J755" s="20"/>
      <c r="K755" s="20"/>
    </row>
    <row r="756" spans="1:11" ht="13.2">
      <c r="A756" s="20"/>
      <c r="B756" s="20"/>
      <c r="C756" s="20"/>
      <c r="D756" s="20"/>
      <c r="E756" s="20"/>
      <c r="F756" s="20"/>
      <c r="G756" s="20"/>
      <c r="H756" s="20"/>
      <c r="I756" s="20"/>
      <c r="J756" s="20"/>
      <c r="K756" s="20"/>
    </row>
    <row r="757" spans="1:11" ht="13.2">
      <c r="A757" s="20"/>
      <c r="B757" s="20"/>
      <c r="C757" s="20"/>
      <c r="D757" s="20"/>
      <c r="E757" s="20"/>
      <c r="F757" s="20"/>
      <c r="G757" s="20"/>
      <c r="H757" s="20"/>
      <c r="I757" s="20"/>
      <c r="J757" s="20"/>
      <c r="K757" s="20"/>
    </row>
    <row r="758" spans="1:11" ht="13.2">
      <c r="A758" s="20"/>
      <c r="B758" s="20"/>
      <c r="C758" s="20"/>
      <c r="D758" s="20"/>
      <c r="E758" s="20"/>
      <c r="F758" s="20"/>
      <c r="G758" s="20"/>
      <c r="H758" s="20"/>
      <c r="I758" s="20"/>
      <c r="J758" s="20"/>
      <c r="K758" s="20"/>
    </row>
    <row r="759" spans="1:11" ht="13.2">
      <c r="A759" s="20"/>
      <c r="B759" s="20"/>
      <c r="C759" s="20"/>
      <c r="D759" s="20"/>
      <c r="E759" s="20"/>
      <c r="F759" s="20"/>
      <c r="G759" s="20"/>
      <c r="H759" s="20"/>
      <c r="I759" s="20"/>
      <c r="J759" s="20"/>
      <c r="K759" s="20"/>
    </row>
    <row r="760" spans="1:11" ht="13.2">
      <c r="A760" s="20"/>
      <c r="B760" s="20"/>
      <c r="C760" s="20"/>
      <c r="D760" s="20"/>
      <c r="E760" s="20"/>
      <c r="F760" s="20"/>
      <c r="G760" s="20"/>
      <c r="H760" s="20"/>
      <c r="I760" s="20"/>
      <c r="J760" s="20"/>
      <c r="K760" s="20"/>
    </row>
    <row r="761" spans="1:11" ht="13.2">
      <c r="A761" s="20"/>
      <c r="B761" s="20"/>
      <c r="C761" s="20"/>
      <c r="D761" s="20"/>
      <c r="E761" s="20"/>
      <c r="F761" s="20"/>
      <c r="G761" s="20"/>
      <c r="H761" s="20"/>
      <c r="I761" s="20"/>
      <c r="J761" s="20"/>
      <c r="K761" s="20"/>
    </row>
    <row r="762" spans="1:11" ht="13.2">
      <c r="A762" s="20"/>
      <c r="B762" s="20"/>
      <c r="C762" s="20"/>
      <c r="D762" s="20"/>
      <c r="E762" s="20"/>
      <c r="F762" s="20"/>
      <c r="G762" s="20"/>
      <c r="H762" s="20"/>
      <c r="I762" s="20"/>
      <c r="J762" s="20"/>
      <c r="K762" s="20"/>
    </row>
    <row r="763" spans="1:11" ht="13.2">
      <c r="A763" s="20"/>
      <c r="B763" s="20"/>
      <c r="C763" s="20"/>
      <c r="D763" s="20"/>
      <c r="E763" s="20"/>
      <c r="F763" s="20"/>
      <c r="G763" s="20"/>
      <c r="H763" s="20"/>
      <c r="I763" s="20"/>
      <c r="J763" s="20"/>
      <c r="K763" s="20"/>
    </row>
    <row r="764" spans="1:11" ht="13.2">
      <c r="A764" s="20"/>
      <c r="B764" s="20"/>
      <c r="C764" s="20"/>
      <c r="D764" s="20"/>
      <c r="E764" s="20"/>
      <c r="F764" s="20"/>
      <c r="G764" s="20"/>
      <c r="H764" s="20"/>
      <c r="I764" s="20"/>
      <c r="J764" s="20"/>
      <c r="K764" s="20"/>
    </row>
    <row r="765" spans="1:11" ht="13.2">
      <c r="A765" s="20"/>
      <c r="B765" s="20"/>
      <c r="C765" s="20"/>
      <c r="D765" s="20"/>
      <c r="E765" s="20"/>
      <c r="F765" s="20"/>
      <c r="G765" s="20"/>
      <c r="H765" s="20"/>
      <c r="I765" s="20"/>
      <c r="J765" s="20"/>
      <c r="K765" s="20"/>
    </row>
    <row r="766" spans="1:11" ht="13.2">
      <c r="A766" s="20"/>
      <c r="B766" s="20"/>
      <c r="C766" s="20"/>
      <c r="D766" s="20"/>
      <c r="E766" s="20"/>
      <c r="F766" s="20"/>
      <c r="G766" s="20"/>
      <c r="H766" s="20"/>
      <c r="I766" s="20"/>
      <c r="J766" s="20"/>
      <c r="K766" s="20"/>
    </row>
    <row r="767" spans="1:11" ht="13.2">
      <c r="A767" s="20"/>
      <c r="B767" s="20"/>
      <c r="C767" s="20"/>
      <c r="D767" s="20"/>
      <c r="E767" s="20"/>
      <c r="F767" s="20"/>
      <c r="G767" s="20"/>
      <c r="H767" s="20"/>
      <c r="I767" s="20"/>
      <c r="J767" s="20"/>
      <c r="K767" s="20"/>
    </row>
    <row r="768" spans="1:11" ht="13.2">
      <c r="A768" s="20"/>
      <c r="B768" s="20"/>
      <c r="C768" s="20"/>
      <c r="D768" s="20"/>
      <c r="E768" s="20"/>
      <c r="F768" s="20"/>
      <c r="G768" s="20"/>
      <c r="H768" s="20"/>
      <c r="I768" s="20"/>
      <c r="J768" s="20"/>
      <c r="K768" s="20"/>
    </row>
    <row r="769" spans="1:11" ht="13.2">
      <c r="A769" s="20"/>
      <c r="B769" s="20"/>
      <c r="C769" s="20"/>
      <c r="D769" s="20"/>
      <c r="E769" s="20"/>
      <c r="F769" s="20"/>
      <c r="G769" s="20"/>
      <c r="H769" s="20"/>
      <c r="I769" s="20"/>
      <c r="J769" s="20"/>
      <c r="K769" s="20"/>
    </row>
    <row r="770" spans="1:11" ht="13.2">
      <c r="A770" s="20"/>
      <c r="B770" s="20"/>
      <c r="C770" s="20"/>
      <c r="D770" s="20"/>
      <c r="E770" s="20"/>
      <c r="F770" s="20"/>
      <c r="G770" s="20"/>
      <c r="H770" s="20"/>
      <c r="I770" s="20"/>
      <c r="J770" s="20"/>
      <c r="K770" s="20"/>
    </row>
    <row r="771" spans="1:11" ht="13.2">
      <c r="A771" s="20"/>
      <c r="B771" s="20"/>
      <c r="C771" s="20"/>
      <c r="D771" s="20"/>
      <c r="E771" s="20"/>
      <c r="F771" s="20"/>
      <c r="G771" s="20"/>
      <c r="H771" s="20"/>
      <c r="I771" s="20"/>
      <c r="J771" s="20"/>
      <c r="K771" s="20"/>
    </row>
    <row r="772" spans="1:11" ht="13.2">
      <c r="A772" s="20"/>
      <c r="B772" s="20"/>
      <c r="C772" s="20"/>
      <c r="D772" s="20"/>
      <c r="E772" s="20"/>
      <c r="F772" s="20"/>
      <c r="G772" s="20"/>
      <c r="H772" s="20"/>
      <c r="I772" s="20"/>
      <c r="J772" s="20"/>
      <c r="K772" s="20"/>
    </row>
    <row r="773" spans="1:11" ht="13.2">
      <c r="A773" s="20"/>
      <c r="B773" s="20"/>
      <c r="C773" s="20"/>
      <c r="D773" s="20"/>
      <c r="E773" s="20"/>
      <c r="F773" s="20"/>
      <c r="G773" s="20"/>
      <c r="H773" s="20"/>
      <c r="I773" s="20"/>
      <c r="J773" s="20"/>
      <c r="K773" s="20"/>
    </row>
    <row r="774" spans="1:11" ht="13.2">
      <c r="A774" s="20"/>
      <c r="B774" s="20"/>
      <c r="C774" s="20"/>
      <c r="D774" s="20"/>
      <c r="E774" s="20"/>
      <c r="F774" s="20"/>
      <c r="G774" s="20"/>
      <c r="H774" s="20"/>
      <c r="I774" s="20"/>
      <c r="J774" s="20"/>
      <c r="K774" s="20"/>
    </row>
    <row r="775" spans="1:11" ht="13.2">
      <c r="A775" s="20"/>
      <c r="B775" s="20"/>
      <c r="C775" s="20"/>
      <c r="D775" s="20"/>
      <c r="E775" s="20"/>
      <c r="F775" s="20"/>
      <c r="G775" s="20"/>
      <c r="H775" s="20"/>
      <c r="I775" s="20"/>
      <c r="J775" s="20"/>
      <c r="K775" s="20"/>
    </row>
    <row r="776" spans="1:11" ht="13.2">
      <c r="A776" s="20"/>
      <c r="B776" s="20"/>
      <c r="C776" s="20"/>
      <c r="D776" s="20"/>
      <c r="E776" s="20"/>
      <c r="F776" s="20"/>
      <c r="G776" s="20"/>
      <c r="H776" s="20"/>
      <c r="I776" s="20"/>
      <c r="J776" s="20"/>
      <c r="K776" s="20"/>
    </row>
    <row r="777" spans="1:11" ht="13.2">
      <c r="A777" s="20"/>
      <c r="B777" s="20"/>
      <c r="C777" s="20"/>
      <c r="D777" s="20"/>
      <c r="E777" s="20"/>
      <c r="F777" s="20"/>
      <c r="G777" s="20"/>
      <c r="H777" s="20"/>
      <c r="I777" s="20"/>
      <c r="J777" s="20"/>
      <c r="K777" s="20"/>
    </row>
    <row r="778" spans="1:11" ht="13.2">
      <c r="A778" s="20"/>
      <c r="B778" s="20"/>
      <c r="C778" s="20"/>
      <c r="D778" s="20"/>
      <c r="E778" s="20"/>
      <c r="F778" s="20"/>
      <c r="G778" s="20"/>
      <c r="H778" s="20"/>
      <c r="I778" s="20"/>
      <c r="J778" s="20"/>
      <c r="K778" s="20"/>
    </row>
    <row r="779" spans="1:11" ht="13.2">
      <c r="A779" s="20"/>
      <c r="B779" s="20"/>
      <c r="C779" s="20"/>
      <c r="D779" s="20"/>
      <c r="E779" s="20"/>
      <c r="F779" s="20"/>
      <c r="G779" s="20"/>
      <c r="H779" s="20"/>
      <c r="I779" s="20"/>
      <c r="J779" s="20"/>
      <c r="K779" s="20"/>
    </row>
    <row r="780" spans="1:11" ht="13.2">
      <c r="A780" s="20"/>
      <c r="B780" s="20"/>
      <c r="C780" s="20"/>
      <c r="D780" s="20"/>
      <c r="E780" s="20"/>
      <c r="F780" s="20"/>
      <c r="G780" s="20"/>
      <c r="H780" s="20"/>
      <c r="I780" s="20"/>
      <c r="J780" s="20"/>
      <c r="K780" s="20"/>
    </row>
    <row r="781" spans="1:11" ht="13.2">
      <c r="A781" s="20"/>
      <c r="B781" s="20"/>
      <c r="C781" s="20"/>
      <c r="D781" s="20"/>
      <c r="E781" s="20"/>
      <c r="F781" s="20"/>
      <c r="G781" s="20"/>
      <c r="H781" s="20"/>
      <c r="I781" s="20"/>
      <c r="J781" s="20"/>
      <c r="K781" s="20"/>
    </row>
    <row r="782" spans="1:11" ht="13.2">
      <c r="A782" s="20"/>
      <c r="B782" s="20"/>
      <c r="C782" s="20"/>
      <c r="D782" s="20"/>
      <c r="E782" s="20"/>
      <c r="F782" s="20"/>
      <c r="G782" s="20"/>
      <c r="H782" s="20"/>
      <c r="I782" s="20"/>
      <c r="J782" s="20"/>
      <c r="K782" s="20"/>
    </row>
    <row r="783" spans="1:11" ht="13.2">
      <c r="A783" s="20"/>
      <c r="B783" s="20"/>
      <c r="C783" s="20"/>
      <c r="D783" s="20"/>
      <c r="E783" s="20"/>
      <c r="F783" s="20"/>
      <c r="G783" s="20"/>
      <c r="H783" s="20"/>
      <c r="I783" s="20"/>
      <c r="J783" s="20"/>
      <c r="K783" s="20"/>
    </row>
    <row r="784" spans="1:11" ht="13.2">
      <c r="A784" s="20"/>
      <c r="B784" s="20"/>
      <c r="C784" s="20"/>
      <c r="D784" s="20"/>
      <c r="E784" s="20"/>
      <c r="F784" s="20"/>
      <c r="G784" s="20"/>
      <c r="H784" s="20"/>
      <c r="I784" s="20"/>
      <c r="J784" s="20"/>
      <c r="K784" s="20"/>
    </row>
    <row r="785" spans="1:11" ht="13.2">
      <c r="A785" s="20"/>
      <c r="B785" s="20"/>
      <c r="C785" s="20"/>
      <c r="D785" s="20"/>
      <c r="E785" s="20"/>
      <c r="F785" s="20"/>
      <c r="G785" s="20"/>
      <c r="H785" s="20"/>
      <c r="I785" s="20"/>
      <c r="J785" s="20"/>
      <c r="K785" s="20"/>
    </row>
    <row r="786" spans="1:11" ht="13.2">
      <c r="A786" s="20"/>
      <c r="B786" s="20"/>
      <c r="C786" s="20"/>
      <c r="D786" s="20"/>
      <c r="E786" s="20"/>
      <c r="F786" s="20"/>
      <c r="G786" s="20"/>
      <c r="H786" s="20"/>
      <c r="I786" s="20"/>
      <c r="J786" s="20"/>
      <c r="K786" s="20"/>
    </row>
    <row r="787" spans="1:11" ht="13.2">
      <c r="A787" s="20"/>
      <c r="B787" s="20"/>
      <c r="C787" s="20"/>
      <c r="D787" s="20"/>
      <c r="E787" s="20"/>
      <c r="F787" s="20"/>
      <c r="G787" s="20"/>
      <c r="H787" s="20"/>
      <c r="I787" s="20"/>
      <c r="J787" s="20"/>
      <c r="K787" s="20"/>
    </row>
    <row r="788" spans="1:11" ht="13.2">
      <c r="A788" s="20"/>
      <c r="B788" s="20"/>
      <c r="C788" s="20"/>
      <c r="D788" s="20"/>
      <c r="E788" s="20"/>
      <c r="F788" s="20"/>
      <c r="G788" s="20"/>
      <c r="H788" s="20"/>
      <c r="I788" s="20"/>
      <c r="J788" s="20"/>
      <c r="K788" s="20"/>
    </row>
    <row r="789" spans="1:11" ht="13.2">
      <c r="A789" s="20"/>
      <c r="B789" s="20"/>
      <c r="C789" s="20"/>
      <c r="D789" s="20"/>
      <c r="E789" s="20"/>
      <c r="F789" s="20"/>
      <c r="G789" s="20"/>
      <c r="H789" s="20"/>
      <c r="I789" s="20"/>
      <c r="J789" s="20"/>
      <c r="K789" s="20"/>
    </row>
    <row r="790" spans="1:11" ht="13.2">
      <c r="A790" s="20"/>
      <c r="B790" s="20"/>
      <c r="C790" s="20"/>
      <c r="D790" s="20"/>
      <c r="E790" s="20"/>
      <c r="F790" s="20"/>
      <c r="G790" s="20"/>
      <c r="H790" s="20"/>
      <c r="I790" s="20"/>
      <c r="J790" s="20"/>
      <c r="K790" s="20"/>
    </row>
    <row r="791" spans="1:11" ht="13.2">
      <c r="A791" s="20"/>
      <c r="B791" s="20"/>
      <c r="C791" s="20"/>
      <c r="D791" s="20"/>
      <c r="E791" s="20"/>
      <c r="F791" s="20"/>
      <c r="G791" s="20"/>
      <c r="H791" s="20"/>
      <c r="I791" s="20"/>
      <c r="J791" s="20"/>
      <c r="K791" s="20"/>
    </row>
    <row r="792" spans="1:11" ht="13.2">
      <c r="A792" s="20"/>
      <c r="B792" s="20"/>
      <c r="C792" s="20"/>
      <c r="D792" s="20"/>
      <c r="E792" s="20"/>
      <c r="F792" s="20"/>
      <c r="G792" s="20"/>
      <c r="H792" s="20"/>
      <c r="I792" s="20"/>
      <c r="J792" s="20"/>
      <c r="K792" s="20"/>
    </row>
    <row r="793" spans="1:11" ht="13.2">
      <c r="A793" s="20"/>
      <c r="B793" s="20"/>
      <c r="C793" s="20"/>
      <c r="D793" s="20"/>
      <c r="E793" s="20"/>
      <c r="F793" s="20"/>
      <c r="G793" s="20"/>
      <c r="H793" s="20"/>
      <c r="I793" s="20"/>
      <c r="J793" s="20"/>
      <c r="K793" s="20"/>
    </row>
    <row r="794" spans="1:11" ht="13.2">
      <c r="A794" s="20"/>
      <c r="B794" s="20"/>
      <c r="C794" s="20"/>
      <c r="D794" s="20"/>
      <c r="E794" s="20"/>
      <c r="F794" s="20"/>
      <c r="G794" s="20"/>
      <c r="H794" s="20"/>
      <c r="I794" s="20"/>
      <c r="J794" s="20"/>
      <c r="K794" s="20"/>
    </row>
    <row r="795" spans="1:11" ht="13.2">
      <c r="A795" s="20"/>
      <c r="B795" s="20"/>
      <c r="C795" s="20"/>
      <c r="D795" s="20"/>
      <c r="E795" s="20"/>
      <c r="F795" s="20"/>
      <c r="G795" s="20"/>
      <c r="H795" s="20"/>
      <c r="I795" s="20"/>
      <c r="J795" s="20"/>
      <c r="K795" s="20"/>
    </row>
    <row r="796" spans="1:11" ht="13.2">
      <c r="A796" s="20"/>
      <c r="B796" s="20"/>
      <c r="C796" s="20"/>
      <c r="D796" s="20"/>
      <c r="E796" s="20"/>
      <c r="F796" s="20"/>
      <c r="G796" s="20"/>
      <c r="H796" s="20"/>
      <c r="I796" s="20"/>
      <c r="J796" s="20"/>
      <c r="K796" s="20"/>
    </row>
    <row r="797" spans="1:11" ht="13.2">
      <c r="A797" s="20"/>
      <c r="B797" s="20"/>
      <c r="C797" s="20"/>
      <c r="D797" s="20"/>
      <c r="E797" s="20"/>
      <c r="F797" s="20"/>
      <c r="G797" s="20"/>
      <c r="H797" s="20"/>
      <c r="I797" s="20"/>
      <c r="J797" s="20"/>
      <c r="K797" s="20"/>
    </row>
    <row r="798" spans="1:11" ht="13.2">
      <c r="A798" s="20"/>
      <c r="B798" s="20"/>
      <c r="C798" s="20"/>
      <c r="D798" s="20"/>
      <c r="E798" s="20"/>
      <c r="F798" s="20"/>
      <c r="G798" s="20"/>
      <c r="H798" s="20"/>
      <c r="I798" s="20"/>
      <c r="J798" s="20"/>
      <c r="K798" s="20"/>
    </row>
    <row r="799" spans="1:11" ht="13.2">
      <c r="A799" s="20"/>
      <c r="B799" s="20"/>
      <c r="C799" s="20"/>
      <c r="D799" s="20"/>
      <c r="E799" s="20"/>
      <c r="F799" s="20"/>
      <c r="G799" s="20"/>
      <c r="H799" s="20"/>
      <c r="I799" s="20"/>
      <c r="J799" s="20"/>
      <c r="K799" s="20"/>
    </row>
    <row r="800" spans="1:11" ht="13.2">
      <c r="A800" s="20"/>
      <c r="B800" s="20"/>
      <c r="C800" s="20"/>
      <c r="D800" s="20"/>
      <c r="E800" s="20"/>
      <c r="F800" s="20"/>
      <c r="G800" s="20"/>
      <c r="H800" s="20"/>
      <c r="I800" s="20"/>
      <c r="J800" s="20"/>
      <c r="K800" s="20"/>
    </row>
    <row r="801" spans="1:11" ht="13.2">
      <c r="A801" s="20"/>
      <c r="B801" s="20"/>
      <c r="C801" s="20"/>
      <c r="D801" s="20"/>
      <c r="E801" s="20"/>
      <c r="F801" s="20"/>
      <c r="G801" s="20"/>
      <c r="H801" s="20"/>
      <c r="I801" s="20"/>
      <c r="J801" s="20"/>
      <c r="K801" s="20"/>
    </row>
    <row r="802" spans="1:11" ht="13.2">
      <c r="A802" s="20"/>
      <c r="B802" s="20"/>
      <c r="C802" s="20"/>
      <c r="D802" s="20"/>
      <c r="E802" s="20"/>
      <c r="F802" s="20"/>
      <c r="G802" s="20"/>
      <c r="H802" s="20"/>
      <c r="I802" s="20"/>
      <c r="J802" s="20"/>
      <c r="K802" s="20"/>
    </row>
    <row r="803" spans="1:11" ht="13.2">
      <c r="A803" s="20"/>
      <c r="B803" s="20"/>
      <c r="C803" s="20"/>
      <c r="D803" s="20"/>
      <c r="E803" s="20"/>
      <c r="F803" s="20"/>
      <c r="G803" s="20"/>
      <c r="H803" s="20"/>
      <c r="I803" s="20"/>
      <c r="J803" s="20"/>
      <c r="K803" s="20"/>
    </row>
    <row r="804" spans="1:11" ht="13.2">
      <c r="A804" s="20"/>
      <c r="B804" s="20"/>
      <c r="C804" s="20"/>
      <c r="D804" s="20"/>
      <c r="E804" s="20"/>
      <c r="F804" s="20"/>
      <c r="G804" s="20"/>
      <c r="H804" s="20"/>
      <c r="I804" s="20"/>
      <c r="J804" s="20"/>
      <c r="K804" s="20"/>
    </row>
    <row r="805" spans="1:11" ht="13.2">
      <c r="A805" s="20"/>
      <c r="B805" s="20"/>
      <c r="C805" s="20"/>
      <c r="D805" s="20"/>
      <c r="E805" s="20"/>
      <c r="F805" s="20"/>
      <c r="G805" s="20"/>
      <c r="H805" s="20"/>
      <c r="I805" s="20"/>
      <c r="J805" s="20"/>
      <c r="K805" s="20"/>
    </row>
    <row r="806" spans="1:11" ht="13.2">
      <c r="A806" s="20"/>
      <c r="B806" s="20"/>
      <c r="C806" s="20"/>
      <c r="D806" s="20"/>
      <c r="E806" s="20"/>
      <c r="F806" s="20"/>
      <c r="G806" s="20"/>
      <c r="H806" s="20"/>
      <c r="I806" s="20"/>
      <c r="J806" s="20"/>
      <c r="K806" s="20"/>
    </row>
    <row r="807" spans="1:11" ht="13.2">
      <c r="A807" s="20"/>
      <c r="B807" s="20"/>
      <c r="C807" s="20"/>
      <c r="D807" s="20"/>
      <c r="E807" s="20"/>
      <c r="F807" s="20"/>
      <c r="G807" s="20"/>
      <c r="H807" s="20"/>
      <c r="I807" s="20"/>
      <c r="J807" s="20"/>
      <c r="K807" s="20"/>
    </row>
    <row r="808" spans="1:11" ht="13.2">
      <c r="A808" s="20"/>
      <c r="B808" s="20"/>
      <c r="C808" s="20"/>
      <c r="D808" s="20"/>
      <c r="E808" s="20"/>
      <c r="F808" s="20"/>
      <c r="G808" s="20"/>
      <c r="H808" s="20"/>
      <c r="I808" s="20"/>
      <c r="J808" s="20"/>
      <c r="K808" s="20"/>
    </row>
    <row r="809" spans="1:11" ht="13.2">
      <c r="A809" s="20"/>
      <c r="B809" s="20"/>
      <c r="C809" s="20"/>
      <c r="D809" s="20"/>
      <c r="E809" s="20"/>
      <c r="F809" s="20"/>
      <c r="G809" s="20"/>
      <c r="H809" s="20"/>
      <c r="I809" s="20"/>
      <c r="J809" s="20"/>
      <c r="K809" s="20"/>
    </row>
    <row r="810" spans="1:11" ht="13.2">
      <c r="A810" s="20"/>
      <c r="B810" s="20"/>
      <c r="C810" s="20"/>
      <c r="D810" s="20"/>
      <c r="E810" s="20"/>
      <c r="F810" s="20"/>
      <c r="G810" s="20"/>
      <c r="H810" s="20"/>
      <c r="I810" s="20"/>
      <c r="J810" s="20"/>
      <c r="K810" s="20"/>
    </row>
    <row r="811" spans="1:11" ht="13.2">
      <c r="A811" s="20"/>
      <c r="B811" s="20"/>
      <c r="C811" s="20"/>
      <c r="D811" s="20"/>
      <c r="E811" s="20"/>
      <c r="F811" s="20"/>
      <c r="G811" s="20"/>
      <c r="H811" s="20"/>
      <c r="I811" s="20"/>
      <c r="J811" s="20"/>
      <c r="K811" s="20"/>
    </row>
    <row r="812" spans="1:11" ht="13.2">
      <c r="A812" s="20"/>
      <c r="B812" s="20"/>
      <c r="C812" s="20"/>
      <c r="D812" s="20"/>
      <c r="E812" s="20"/>
      <c r="F812" s="20"/>
      <c r="G812" s="20"/>
      <c r="H812" s="20"/>
      <c r="I812" s="20"/>
      <c r="J812" s="20"/>
      <c r="K812" s="20"/>
    </row>
    <row r="813" spans="1:11" ht="13.2">
      <c r="A813" s="20"/>
      <c r="B813" s="20"/>
      <c r="C813" s="20"/>
      <c r="D813" s="20"/>
      <c r="E813" s="20"/>
      <c r="F813" s="20"/>
      <c r="G813" s="20"/>
      <c r="H813" s="20"/>
      <c r="I813" s="20"/>
      <c r="J813" s="20"/>
      <c r="K813" s="20"/>
    </row>
    <row r="814" spans="1:11" ht="13.2">
      <c r="A814" s="20"/>
      <c r="B814" s="20"/>
      <c r="C814" s="20"/>
      <c r="D814" s="20"/>
      <c r="E814" s="20"/>
      <c r="F814" s="20"/>
      <c r="G814" s="20"/>
      <c r="H814" s="20"/>
      <c r="I814" s="20"/>
      <c r="J814" s="20"/>
      <c r="K814" s="20"/>
    </row>
    <row r="815" spans="1:11" ht="13.2">
      <c r="A815" s="20"/>
      <c r="B815" s="20"/>
      <c r="C815" s="20"/>
      <c r="D815" s="20"/>
      <c r="E815" s="20"/>
      <c r="F815" s="20"/>
      <c r="G815" s="20"/>
      <c r="H815" s="20"/>
      <c r="I815" s="20"/>
      <c r="J815" s="20"/>
      <c r="K815" s="20"/>
    </row>
    <row r="816" spans="1:11" ht="13.2">
      <c r="A816" s="20"/>
      <c r="B816" s="20"/>
      <c r="C816" s="20"/>
      <c r="D816" s="20"/>
      <c r="E816" s="20"/>
      <c r="F816" s="20"/>
      <c r="G816" s="20"/>
      <c r="H816" s="20"/>
      <c r="I816" s="20"/>
      <c r="J816" s="20"/>
      <c r="K816" s="20"/>
    </row>
    <row r="817" spans="1:11" ht="13.2">
      <c r="A817" s="20"/>
      <c r="B817" s="20"/>
      <c r="C817" s="20"/>
      <c r="D817" s="20"/>
      <c r="E817" s="20"/>
      <c r="F817" s="20"/>
      <c r="G817" s="20"/>
      <c r="H817" s="20"/>
      <c r="I817" s="20"/>
      <c r="J817" s="20"/>
      <c r="K817" s="20"/>
    </row>
    <row r="818" spans="1:11" ht="13.2">
      <c r="A818" s="20"/>
      <c r="B818" s="20"/>
      <c r="C818" s="20"/>
      <c r="D818" s="20"/>
      <c r="E818" s="20"/>
      <c r="F818" s="20"/>
      <c r="G818" s="20"/>
      <c r="H818" s="20"/>
      <c r="I818" s="20"/>
      <c r="J818" s="20"/>
      <c r="K818" s="20"/>
    </row>
    <row r="819" spans="1:11" ht="13.2">
      <c r="A819" s="20"/>
      <c r="B819" s="20"/>
      <c r="C819" s="20"/>
      <c r="D819" s="20"/>
      <c r="E819" s="20"/>
      <c r="F819" s="20"/>
      <c r="G819" s="20"/>
      <c r="H819" s="20"/>
      <c r="I819" s="20"/>
      <c r="J819" s="20"/>
      <c r="K819" s="20"/>
    </row>
    <row r="820" spans="1:11" ht="13.2">
      <c r="A820" s="20"/>
      <c r="B820" s="20"/>
      <c r="C820" s="20"/>
      <c r="D820" s="20"/>
      <c r="E820" s="20"/>
      <c r="F820" s="20"/>
      <c r="G820" s="20"/>
      <c r="H820" s="20"/>
      <c r="I820" s="20"/>
      <c r="J820" s="20"/>
      <c r="K820" s="20"/>
    </row>
    <row r="821" spans="1:11" ht="13.2">
      <c r="A821" s="20"/>
      <c r="B821" s="20"/>
      <c r="C821" s="20"/>
      <c r="D821" s="20"/>
      <c r="E821" s="20"/>
      <c r="F821" s="20"/>
      <c r="G821" s="20"/>
      <c r="H821" s="20"/>
      <c r="I821" s="20"/>
      <c r="J821" s="20"/>
      <c r="K821" s="20"/>
    </row>
    <row r="822" spans="1:11" ht="13.2">
      <c r="A822" s="20"/>
      <c r="B822" s="20"/>
      <c r="C822" s="20"/>
      <c r="D822" s="20"/>
      <c r="E822" s="20"/>
      <c r="F822" s="20"/>
      <c r="G822" s="20"/>
      <c r="H822" s="20"/>
      <c r="I822" s="20"/>
      <c r="J822" s="20"/>
      <c r="K822" s="20"/>
    </row>
    <row r="823" spans="1:11" ht="13.2">
      <c r="A823" s="20"/>
      <c r="B823" s="20"/>
      <c r="C823" s="20"/>
      <c r="D823" s="20"/>
      <c r="E823" s="20"/>
      <c r="F823" s="20"/>
      <c r="G823" s="20"/>
      <c r="H823" s="20"/>
      <c r="I823" s="20"/>
      <c r="J823" s="20"/>
      <c r="K823" s="20"/>
    </row>
    <row r="824" spans="1:11" ht="13.2">
      <c r="A824" s="20"/>
      <c r="B824" s="20"/>
      <c r="C824" s="20"/>
      <c r="D824" s="20"/>
      <c r="E824" s="20"/>
      <c r="F824" s="20"/>
      <c r="G824" s="20"/>
      <c r="H824" s="20"/>
      <c r="I824" s="20"/>
      <c r="J824" s="20"/>
      <c r="K824" s="20"/>
    </row>
    <row r="825" spans="1:11" ht="13.2">
      <c r="A825" s="20"/>
      <c r="B825" s="20"/>
      <c r="C825" s="20"/>
      <c r="D825" s="20"/>
      <c r="E825" s="20"/>
      <c r="F825" s="20"/>
      <c r="G825" s="20"/>
      <c r="H825" s="20"/>
      <c r="I825" s="20"/>
      <c r="J825" s="20"/>
      <c r="K825" s="20"/>
    </row>
    <row r="826" spans="1:11" ht="13.2">
      <c r="A826" s="20"/>
      <c r="B826" s="20"/>
      <c r="C826" s="20"/>
      <c r="D826" s="20"/>
      <c r="E826" s="20"/>
      <c r="F826" s="20"/>
      <c r="G826" s="20"/>
      <c r="H826" s="20"/>
      <c r="I826" s="20"/>
      <c r="J826" s="20"/>
      <c r="K826" s="20"/>
    </row>
    <row r="827" spans="1:11" ht="13.2">
      <c r="A827" s="20"/>
      <c r="B827" s="20"/>
      <c r="C827" s="20"/>
      <c r="D827" s="20"/>
      <c r="E827" s="20"/>
      <c r="F827" s="20"/>
      <c r="G827" s="20"/>
      <c r="H827" s="20"/>
      <c r="I827" s="20"/>
      <c r="J827" s="20"/>
      <c r="K827" s="20"/>
    </row>
    <row r="828" spans="1:11" ht="13.2">
      <c r="A828" s="20"/>
      <c r="B828" s="20"/>
      <c r="C828" s="20"/>
      <c r="D828" s="20"/>
      <c r="E828" s="20"/>
      <c r="F828" s="20"/>
      <c r="G828" s="20"/>
      <c r="H828" s="20"/>
      <c r="I828" s="20"/>
      <c r="J828" s="20"/>
      <c r="K828" s="20"/>
    </row>
    <row r="829" spans="1:11" ht="13.2">
      <c r="A829" s="20"/>
      <c r="B829" s="20"/>
      <c r="C829" s="20"/>
      <c r="D829" s="20"/>
      <c r="E829" s="20"/>
      <c r="F829" s="20"/>
      <c r="G829" s="20"/>
      <c r="H829" s="20"/>
      <c r="I829" s="20"/>
      <c r="J829" s="20"/>
      <c r="K829" s="20"/>
    </row>
    <row r="830" spans="1:11" ht="13.2">
      <c r="A830" s="20"/>
      <c r="B830" s="20"/>
      <c r="C830" s="20"/>
      <c r="D830" s="20"/>
      <c r="E830" s="20"/>
      <c r="F830" s="20"/>
      <c r="G830" s="20"/>
      <c r="H830" s="20"/>
      <c r="I830" s="20"/>
      <c r="J830" s="20"/>
      <c r="K830" s="20"/>
    </row>
    <row r="831" spans="1:11" ht="13.2">
      <c r="A831" s="20"/>
      <c r="B831" s="20"/>
      <c r="C831" s="20"/>
      <c r="D831" s="20"/>
      <c r="E831" s="20"/>
      <c r="F831" s="20"/>
      <c r="G831" s="20"/>
      <c r="H831" s="20"/>
      <c r="I831" s="20"/>
      <c r="J831" s="20"/>
      <c r="K831" s="20"/>
    </row>
    <row r="832" spans="1:11" ht="13.2">
      <c r="A832" s="20"/>
      <c r="B832" s="20"/>
      <c r="C832" s="20"/>
      <c r="D832" s="20"/>
      <c r="E832" s="20"/>
      <c r="F832" s="20"/>
      <c r="G832" s="20"/>
      <c r="H832" s="20"/>
      <c r="I832" s="20"/>
      <c r="J832" s="20"/>
      <c r="K832" s="20"/>
    </row>
    <row r="833" spans="1:11" ht="13.2">
      <c r="A833" s="20"/>
      <c r="B833" s="20"/>
      <c r="C833" s="20"/>
      <c r="D833" s="20"/>
      <c r="E833" s="20"/>
      <c r="F833" s="20"/>
      <c r="G833" s="20"/>
      <c r="H833" s="20"/>
      <c r="I833" s="20"/>
      <c r="J833" s="20"/>
      <c r="K833" s="20"/>
    </row>
    <row r="834" spans="1:11" ht="13.2">
      <c r="A834" s="20"/>
      <c r="B834" s="20"/>
      <c r="C834" s="20"/>
      <c r="D834" s="20"/>
      <c r="E834" s="20"/>
      <c r="F834" s="20"/>
      <c r="G834" s="20"/>
      <c r="H834" s="20"/>
      <c r="I834" s="20"/>
      <c r="J834" s="20"/>
      <c r="K834" s="20"/>
    </row>
    <row r="835" spans="1:11" ht="13.2">
      <c r="A835" s="20"/>
      <c r="B835" s="20"/>
      <c r="C835" s="20"/>
      <c r="D835" s="20"/>
      <c r="E835" s="20"/>
      <c r="F835" s="20"/>
      <c r="G835" s="20"/>
      <c r="H835" s="20"/>
      <c r="I835" s="20"/>
      <c r="J835" s="20"/>
      <c r="K835" s="20"/>
    </row>
    <row r="836" spans="1:11" ht="13.2">
      <c r="A836" s="20"/>
      <c r="B836" s="20"/>
      <c r="C836" s="20"/>
      <c r="D836" s="20"/>
      <c r="E836" s="20"/>
      <c r="F836" s="20"/>
      <c r="G836" s="20"/>
      <c r="H836" s="20"/>
      <c r="I836" s="20"/>
      <c r="J836" s="20"/>
      <c r="K836" s="20"/>
    </row>
    <row r="837" spans="1:11" ht="13.2">
      <c r="A837" s="20"/>
      <c r="B837" s="20"/>
      <c r="C837" s="20"/>
      <c r="D837" s="20"/>
      <c r="E837" s="20"/>
      <c r="F837" s="20"/>
      <c r="G837" s="20"/>
      <c r="H837" s="20"/>
      <c r="I837" s="20"/>
      <c r="J837" s="20"/>
      <c r="K837" s="20"/>
    </row>
    <row r="838" spans="1:11" ht="13.2">
      <c r="A838" s="20"/>
      <c r="B838" s="20"/>
      <c r="C838" s="20"/>
      <c r="D838" s="20"/>
      <c r="E838" s="20"/>
      <c r="F838" s="20"/>
      <c r="G838" s="20"/>
      <c r="H838" s="20"/>
      <c r="I838" s="20"/>
      <c r="J838" s="20"/>
      <c r="K838" s="20"/>
    </row>
    <row r="839" spans="1:11" ht="13.2">
      <c r="A839" s="20"/>
      <c r="B839" s="20"/>
      <c r="C839" s="20"/>
      <c r="D839" s="20"/>
      <c r="E839" s="20"/>
      <c r="F839" s="20"/>
      <c r="G839" s="20"/>
      <c r="H839" s="20"/>
      <c r="I839" s="20"/>
      <c r="J839" s="20"/>
      <c r="K839" s="20"/>
    </row>
    <row r="840" spans="1:11" ht="13.2">
      <c r="A840" s="20"/>
      <c r="B840" s="20"/>
      <c r="C840" s="20"/>
      <c r="D840" s="20"/>
      <c r="E840" s="20"/>
      <c r="F840" s="20"/>
      <c r="G840" s="20"/>
      <c r="H840" s="20"/>
      <c r="I840" s="20"/>
      <c r="J840" s="20"/>
      <c r="K840" s="20"/>
    </row>
    <row r="841" spans="1:11" ht="13.2">
      <c r="A841" s="20"/>
      <c r="B841" s="20"/>
      <c r="C841" s="20"/>
      <c r="D841" s="20"/>
      <c r="E841" s="20"/>
      <c r="F841" s="20"/>
      <c r="G841" s="20"/>
      <c r="H841" s="20"/>
      <c r="I841" s="20"/>
      <c r="J841" s="20"/>
      <c r="K841" s="20"/>
    </row>
    <row r="842" spans="1:11" ht="13.2">
      <c r="A842" s="20"/>
      <c r="B842" s="20"/>
      <c r="C842" s="20"/>
      <c r="D842" s="20"/>
      <c r="E842" s="20"/>
      <c r="F842" s="20"/>
      <c r="G842" s="20"/>
      <c r="H842" s="20"/>
      <c r="I842" s="20"/>
      <c r="J842" s="20"/>
      <c r="K842" s="20"/>
    </row>
    <row r="843" spans="1:11" ht="13.2">
      <c r="A843" s="20"/>
      <c r="B843" s="20"/>
      <c r="C843" s="20"/>
      <c r="D843" s="20"/>
      <c r="E843" s="20"/>
      <c r="F843" s="20"/>
      <c r="G843" s="20"/>
      <c r="H843" s="20"/>
      <c r="I843" s="20"/>
      <c r="J843" s="20"/>
      <c r="K843" s="20"/>
    </row>
    <row r="844" spans="1:11" ht="13.2">
      <c r="A844" s="20"/>
      <c r="B844" s="20"/>
      <c r="C844" s="20"/>
      <c r="D844" s="20"/>
      <c r="E844" s="20"/>
      <c r="F844" s="20"/>
      <c r="G844" s="20"/>
      <c r="H844" s="20"/>
      <c r="I844" s="20"/>
      <c r="J844" s="20"/>
      <c r="K844" s="20"/>
    </row>
    <row r="845" spans="1:11" ht="13.2">
      <c r="A845" s="20"/>
      <c r="B845" s="20"/>
      <c r="C845" s="20"/>
      <c r="D845" s="20"/>
      <c r="E845" s="20"/>
      <c r="F845" s="20"/>
      <c r="G845" s="20"/>
      <c r="H845" s="20"/>
      <c r="I845" s="20"/>
      <c r="J845" s="20"/>
      <c r="K845" s="20"/>
    </row>
    <row r="846" spans="1:11" ht="13.2">
      <c r="A846" s="20"/>
      <c r="B846" s="20"/>
      <c r="C846" s="20"/>
      <c r="D846" s="20"/>
      <c r="E846" s="20"/>
      <c r="F846" s="20"/>
      <c r="G846" s="20"/>
      <c r="H846" s="20"/>
      <c r="I846" s="20"/>
      <c r="J846" s="20"/>
      <c r="K846" s="20"/>
    </row>
    <row r="847" spans="1:11" ht="13.2">
      <c r="A847" s="20"/>
      <c r="B847" s="20"/>
      <c r="C847" s="20"/>
      <c r="D847" s="20"/>
      <c r="E847" s="20"/>
      <c r="F847" s="20"/>
      <c r="G847" s="20"/>
      <c r="H847" s="20"/>
      <c r="I847" s="20"/>
      <c r="J847" s="20"/>
      <c r="K847" s="20"/>
    </row>
    <row r="848" spans="1:11" ht="13.2">
      <c r="A848" s="20"/>
      <c r="B848" s="20"/>
      <c r="C848" s="20"/>
      <c r="D848" s="20"/>
      <c r="E848" s="20"/>
      <c r="F848" s="20"/>
      <c r="G848" s="20"/>
      <c r="H848" s="20"/>
      <c r="I848" s="20"/>
      <c r="J848" s="20"/>
      <c r="K848" s="20"/>
    </row>
    <row r="849" spans="1:11" ht="13.2">
      <c r="A849" s="20"/>
      <c r="B849" s="20"/>
      <c r="C849" s="20"/>
      <c r="D849" s="20"/>
      <c r="E849" s="20"/>
      <c r="F849" s="20"/>
      <c r="G849" s="20"/>
      <c r="H849" s="20"/>
      <c r="I849" s="20"/>
      <c r="J849" s="20"/>
      <c r="K849" s="20"/>
    </row>
    <row r="850" spans="1:11" ht="13.2">
      <c r="A850" s="20"/>
      <c r="B850" s="20"/>
      <c r="C850" s="20"/>
      <c r="D850" s="20"/>
      <c r="E850" s="20"/>
      <c r="F850" s="20"/>
      <c r="G850" s="20"/>
      <c r="H850" s="20"/>
      <c r="I850" s="20"/>
      <c r="J850" s="20"/>
      <c r="K850" s="20"/>
    </row>
    <row r="851" spans="1:11" ht="13.2">
      <c r="A851" s="20"/>
      <c r="B851" s="20"/>
      <c r="C851" s="20"/>
      <c r="D851" s="20"/>
      <c r="E851" s="20"/>
      <c r="F851" s="20"/>
      <c r="G851" s="20"/>
      <c r="H851" s="20"/>
      <c r="I851" s="20"/>
      <c r="J851" s="20"/>
      <c r="K851" s="20"/>
    </row>
    <row r="852" spans="1:11" ht="13.2">
      <c r="A852" s="20"/>
      <c r="B852" s="20"/>
      <c r="C852" s="20"/>
      <c r="D852" s="20"/>
      <c r="E852" s="20"/>
      <c r="F852" s="20"/>
      <c r="G852" s="20"/>
      <c r="H852" s="20"/>
      <c r="I852" s="20"/>
      <c r="J852" s="20"/>
      <c r="K852" s="20"/>
    </row>
    <row r="853" spans="1:11" ht="13.2">
      <c r="A853" s="20"/>
      <c r="B853" s="20"/>
      <c r="C853" s="20"/>
      <c r="D853" s="20"/>
      <c r="E853" s="20"/>
      <c r="F853" s="20"/>
      <c r="G853" s="20"/>
      <c r="H853" s="20"/>
      <c r="I853" s="20"/>
      <c r="J853" s="20"/>
      <c r="K853" s="20"/>
    </row>
    <row r="854" spans="1:11" ht="13.2">
      <c r="A854" s="20"/>
      <c r="B854" s="20"/>
      <c r="C854" s="20"/>
      <c r="D854" s="20"/>
      <c r="E854" s="20"/>
      <c r="F854" s="20"/>
      <c r="G854" s="20"/>
      <c r="H854" s="20"/>
      <c r="I854" s="20"/>
      <c r="J854" s="20"/>
      <c r="K854" s="20"/>
    </row>
    <row r="855" spans="1:11" ht="13.2">
      <c r="A855" s="20"/>
      <c r="B855" s="20"/>
      <c r="C855" s="20"/>
      <c r="D855" s="20"/>
      <c r="E855" s="20"/>
      <c r="F855" s="20"/>
      <c r="G855" s="20"/>
      <c r="H855" s="20"/>
      <c r="I855" s="20"/>
      <c r="J855" s="20"/>
      <c r="K855" s="20"/>
    </row>
    <row r="856" spans="1:11" ht="13.2">
      <c r="A856" s="20"/>
      <c r="B856" s="20"/>
      <c r="C856" s="20"/>
      <c r="D856" s="20"/>
      <c r="E856" s="20"/>
      <c r="F856" s="20"/>
      <c r="G856" s="20"/>
      <c r="H856" s="20"/>
      <c r="I856" s="20"/>
      <c r="J856" s="20"/>
      <c r="K856" s="20"/>
    </row>
    <row r="857" spans="1:11" ht="13.2">
      <c r="A857" s="20"/>
      <c r="B857" s="20"/>
      <c r="C857" s="20"/>
      <c r="D857" s="20"/>
      <c r="E857" s="20"/>
      <c r="F857" s="20"/>
      <c r="G857" s="20"/>
      <c r="H857" s="20"/>
      <c r="I857" s="20"/>
      <c r="J857" s="20"/>
      <c r="K857" s="20"/>
    </row>
    <row r="858" spans="1:11" ht="13.2">
      <c r="A858" s="20"/>
      <c r="B858" s="20"/>
      <c r="C858" s="20"/>
      <c r="D858" s="20"/>
      <c r="E858" s="20"/>
      <c r="F858" s="20"/>
      <c r="G858" s="20"/>
      <c r="H858" s="20"/>
      <c r="I858" s="20"/>
      <c r="J858" s="20"/>
      <c r="K858" s="20"/>
    </row>
    <row r="859" spans="1:11" ht="13.2">
      <c r="A859" s="20"/>
      <c r="B859" s="20"/>
      <c r="C859" s="20"/>
      <c r="D859" s="20"/>
      <c r="E859" s="20"/>
      <c r="F859" s="20"/>
      <c r="G859" s="20"/>
      <c r="H859" s="20"/>
      <c r="I859" s="20"/>
      <c r="J859" s="20"/>
      <c r="K859" s="20"/>
    </row>
    <row r="860" spans="1:11" ht="13.2">
      <c r="A860" s="20"/>
      <c r="B860" s="20"/>
      <c r="C860" s="20"/>
      <c r="D860" s="20"/>
      <c r="E860" s="20"/>
      <c r="F860" s="20"/>
      <c r="G860" s="20"/>
      <c r="H860" s="20"/>
      <c r="I860" s="20"/>
      <c r="J860" s="20"/>
      <c r="K860" s="20"/>
    </row>
    <row r="861" spans="1:11" ht="13.2">
      <c r="A861" s="20"/>
      <c r="B861" s="20"/>
      <c r="C861" s="20"/>
      <c r="D861" s="20"/>
      <c r="E861" s="20"/>
      <c r="F861" s="20"/>
      <c r="G861" s="20"/>
      <c r="H861" s="20"/>
      <c r="I861" s="20"/>
      <c r="J861" s="20"/>
      <c r="K861" s="20"/>
    </row>
    <row r="862" spans="1:11" ht="13.2">
      <c r="A862" s="20"/>
      <c r="B862" s="20"/>
      <c r="C862" s="20"/>
      <c r="D862" s="20"/>
      <c r="E862" s="20"/>
      <c r="F862" s="20"/>
      <c r="G862" s="20"/>
      <c r="H862" s="20"/>
      <c r="I862" s="20"/>
      <c r="J862" s="20"/>
      <c r="K862" s="20"/>
    </row>
    <row r="863" spans="1:11" ht="13.2">
      <c r="A863" s="20"/>
      <c r="B863" s="20"/>
      <c r="C863" s="20"/>
      <c r="D863" s="20"/>
      <c r="E863" s="20"/>
      <c r="F863" s="20"/>
      <c r="G863" s="20"/>
      <c r="H863" s="20"/>
      <c r="I863" s="20"/>
      <c r="J863" s="20"/>
      <c r="K863" s="20"/>
    </row>
    <row r="864" spans="1:11" ht="13.2">
      <c r="A864" s="20"/>
      <c r="B864" s="20"/>
      <c r="C864" s="20"/>
      <c r="D864" s="20"/>
      <c r="E864" s="20"/>
      <c r="F864" s="20"/>
      <c r="G864" s="20"/>
      <c r="H864" s="20"/>
      <c r="I864" s="20"/>
      <c r="J864" s="20"/>
      <c r="K864" s="20"/>
    </row>
    <row r="865" spans="1:11" ht="13.2">
      <c r="A865" s="20"/>
      <c r="B865" s="20"/>
      <c r="C865" s="20"/>
      <c r="D865" s="20"/>
      <c r="E865" s="20"/>
      <c r="F865" s="20"/>
      <c r="G865" s="20"/>
      <c r="H865" s="20"/>
      <c r="I865" s="20"/>
      <c r="J865" s="20"/>
      <c r="K865" s="20"/>
    </row>
    <row r="866" spans="1:11" ht="13.2">
      <c r="A866" s="20"/>
      <c r="B866" s="20"/>
      <c r="C866" s="20"/>
      <c r="D866" s="20"/>
      <c r="E866" s="20"/>
      <c r="F866" s="20"/>
      <c r="G866" s="20"/>
      <c r="H866" s="20"/>
      <c r="I866" s="20"/>
      <c r="J866" s="20"/>
      <c r="K866" s="20"/>
    </row>
    <row r="867" spans="1:11" ht="13.2">
      <c r="A867" s="20"/>
      <c r="B867" s="20"/>
      <c r="C867" s="20"/>
      <c r="D867" s="20"/>
      <c r="E867" s="20"/>
      <c r="F867" s="20"/>
      <c r="G867" s="20"/>
      <c r="H867" s="20"/>
      <c r="I867" s="20"/>
      <c r="J867" s="20"/>
      <c r="K867" s="20"/>
    </row>
    <row r="868" spans="1:11" ht="13.2">
      <c r="A868" s="20"/>
      <c r="B868" s="20"/>
      <c r="C868" s="20"/>
      <c r="D868" s="20"/>
      <c r="E868" s="20"/>
      <c r="F868" s="20"/>
      <c r="G868" s="20"/>
      <c r="H868" s="20"/>
      <c r="I868" s="20"/>
      <c r="J868" s="20"/>
      <c r="K868" s="20"/>
    </row>
    <row r="869" spans="1:11" ht="13.2">
      <c r="A869" s="20"/>
      <c r="B869" s="20"/>
      <c r="C869" s="20"/>
      <c r="D869" s="20"/>
      <c r="E869" s="20"/>
      <c r="F869" s="20"/>
      <c r="G869" s="20"/>
      <c r="H869" s="20"/>
      <c r="I869" s="20"/>
      <c r="J869" s="20"/>
      <c r="K869" s="20"/>
    </row>
    <row r="870" spans="1:11" ht="13.2">
      <c r="A870" s="20"/>
      <c r="B870" s="20"/>
      <c r="C870" s="20"/>
      <c r="D870" s="20"/>
      <c r="E870" s="20"/>
      <c r="F870" s="20"/>
      <c r="G870" s="20"/>
      <c r="H870" s="20"/>
      <c r="I870" s="20"/>
      <c r="J870" s="20"/>
      <c r="K870" s="20"/>
    </row>
    <row r="871" spans="1:11" ht="13.2">
      <c r="A871" s="20"/>
      <c r="B871" s="20"/>
      <c r="C871" s="20"/>
      <c r="D871" s="20"/>
      <c r="E871" s="20"/>
      <c r="F871" s="20"/>
      <c r="G871" s="20"/>
      <c r="H871" s="20"/>
      <c r="I871" s="20"/>
      <c r="J871" s="20"/>
      <c r="K871" s="20"/>
    </row>
    <row r="872" spans="1:11" ht="13.2">
      <c r="A872" s="20"/>
      <c r="B872" s="20"/>
      <c r="C872" s="20"/>
      <c r="D872" s="20"/>
      <c r="E872" s="20"/>
      <c r="F872" s="20"/>
      <c r="G872" s="20"/>
      <c r="H872" s="20"/>
      <c r="I872" s="20"/>
      <c r="J872" s="20"/>
      <c r="K872" s="20"/>
    </row>
    <row r="873" spans="1:11" ht="13.2">
      <c r="A873" s="20"/>
      <c r="B873" s="20"/>
      <c r="C873" s="20"/>
      <c r="D873" s="20"/>
      <c r="E873" s="20"/>
      <c r="F873" s="20"/>
      <c r="G873" s="20"/>
      <c r="H873" s="20"/>
      <c r="I873" s="20"/>
      <c r="J873" s="20"/>
      <c r="K873" s="20"/>
    </row>
    <row r="874" spans="1:11" ht="13.2">
      <c r="A874" s="20"/>
      <c r="B874" s="20"/>
      <c r="C874" s="20"/>
      <c r="D874" s="20"/>
      <c r="E874" s="20"/>
      <c r="F874" s="20"/>
      <c r="G874" s="20"/>
      <c r="H874" s="20"/>
      <c r="I874" s="20"/>
      <c r="J874" s="20"/>
      <c r="K874" s="20"/>
    </row>
    <row r="875" spans="1:11" ht="13.2">
      <c r="A875" s="20"/>
      <c r="B875" s="20"/>
      <c r="C875" s="20"/>
      <c r="D875" s="20"/>
      <c r="E875" s="20"/>
      <c r="F875" s="20"/>
      <c r="G875" s="20"/>
      <c r="H875" s="20"/>
      <c r="I875" s="20"/>
      <c r="J875" s="20"/>
      <c r="K875" s="20"/>
    </row>
    <row r="876" spans="1:11" ht="13.2">
      <c r="A876" s="20"/>
      <c r="B876" s="20"/>
      <c r="C876" s="20"/>
      <c r="D876" s="20"/>
      <c r="E876" s="20"/>
      <c r="F876" s="20"/>
      <c r="G876" s="20"/>
      <c r="H876" s="20"/>
      <c r="I876" s="20"/>
      <c r="J876" s="20"/>
      <c r="K876" s="20"/>
    </row>
    <row r="877" spans="1:11" ht="13.2">
      <c r="A877" s="20"/>
      <c r="B877" s="20"/>
      <c r="C877" s="20"/>
      <c r="D877" s="20"/>
      <c r="E877" s="20"/>
      <c r="F877" s="20"/>
      <c r="G877" s="20"/>
      <c r="H877" s="20"/>
      <c r="I877" s="20"/>
      <c r="J877" s="20"/>
      <c r="K877" s="20"/>
    </row>
    <row r="878" spans="1:11" ht="13.2">
      <c r="A878" s="20"/>
      <c r="B878" s="20"/>
      <c r="C878" s="20"/>
      <c r="D878" s="20"/>
      <c r="E878" s="20"/>
      <c r="F878" s="20"/>
      <c r="G878" s="20"/>
      <c r="H878" s="20"/>
      <c r="I878" s="20"/>
      <c r="J878" s="20"/>
      <c r="K878" s="20"/>
    </row>
    <row r="879" spans="1:11" ht="13.2">
      <c r="A879" s="20"/>
      <c r="B879" s="20"/>
      <c r="C879" s="20"/>
      <c r="D879" s="20"/>
      <c r="E879" s="20"/>
      <c r="F879" s="20"/>
      <c r="G879" s="20"/>
      <c r="H879" s="20"/>
      <c r="I879" s="20"/>
      <c r="J879" s="20"/>
      <c r="K879" s="20"/>
    </row>
    <row r="880" spans="1:11" ht="13.2">
      <c r="A880" s="20"/>
      <c r="B880" s="20"/>
      <c r="C880" s="20"/>
      <c r="D880" s="20"/>
      <c r="E880" s="20"/>
      <c r="F880" s="20"/>
      <c r="G880" s="20"/>
      <c r="H880" s="20"/>
      <c r="I880" s="20"/>
      <c r="J880" s="20"/>
      <c r="K880" s="20"/>
    </row>
    <row r="881" spans="1:11" ht="13.2">
      <c r="A881" s="20"/>
      <c r="B881" s="20"/>
      <c r="C881" s="20"/>
      <c r="D881" s="20"/>
      <c r="E881" s="20"/>
      <c r="F881" s="20"/>
      <c r="G881" s="20"/>
      <c r="H881" s="20"/>
      <c r="I881" s="20"/>
      <c r="J881" s="20"/>
      <c r="K881" s="20"/>
    </row>
    <row r="882" spans="1:11" ht="13.2">
      <c r="A882" s="20"/>
      <c r="B882" s="20"/>
      <c r="C882" s="20"/>
      <c r="D882" s="20"/>
      <c r="E882" s="20"/>
      <c r="F882" s="20"/>
      <c r="G882" s="20"/>
      <c r="H882" s="20"/>
      <c r="I882" s="20"/>
      <c r="J882" s="20"/>
      <c r="K882" s="20"/>
    </row>
    <row r="883" spans="1:11" ht="13.2">
      <c r="A883" s="20"/>
      <c r="B883" s="20"/>
      <c r="C883" s="20"/>
      <c r="D883" s="20"/>
      <c r="E883" s="20"/>
      <c r="F883" s="20"/>
      <c r="G883" s="20"/>
      <c r="H883" s="20"/>
      <c r="I883" s="20"/>
      <c r="J883" s="20"/>
      <c r="K883" s="20"/>
    </row>
    <row r="884" spans="1:11" ht="13.2">
      <c r="A884" s="20"/>
      <c r="B884" s="20"/>
      <c r="C884" s="20"/>
      <c r="D884" s="20"/>
      <c r="E884" s="20"/>
      <c r="F884" s="20"/>
      <c r="G884" s="20"/>
      <c r="H884" s="20"/>
      <c r="I884" s="20"/>
      <c r="J884" s="20"/>
      <c r="K884" s="20"/>
    </row>
    <row r="885" spans="1:11" ht="13.2">
      <c r="A885" s="20"/>
      <c r="B885" s="20"/>
      <c r="C885" s="20"/>
      <c r="D885" s="20"/>
      <c r="E885" s="20"/>
      <c r="F885" s="20"/>
      <c r="G885" s="20"/>
      <c r="H885" s="20"/>
      <c r="I885" s="20"/>
      <c r="J885" s="20"/>
      <c r="K885" s="20"/>
    </row>
    <row r="886" spans="1:11" ht="13.2">
      <c r="A886" s="20"/>
      <c r="B886" s="20"/>
      <c r="C886" s="20"/>
      <c r="D886" s="20"/>
      <c r="E886" s="20"/>
      <c r="F886" s="20"/>
      <c r="G886" s="20"/>
      <c r="H886" s="20"/>
      <c r="I886" s="20"/>
      <c r="J886" s="20"/>
      <c r="K886" s="20"/>
    </row>
    <row r="887" spans="1:11" ht="13.2">
      <c r="A887" s="20"/>
      <c r="B887" s="20"/>
      <c r="C887" s="20"/>
      <c r="D887" s="20"/>
      <c r="E887" s="20"/>
      <c r="F887" s="20"/>
      <c r="G887" s="20"/>
      <c r="H887" s="20"/>
      <c r="I887" s="20"/>
      <c r="J887" s="20"/>
      <c r="K887" s="20"/>
    </row>
    <row r="888" spans="1:11" ht="13.2">
      <c r="A888" s="20"/>
      <c r="B888" s="20"/>
      <c r="C888" s="20"/>
      <c r="D888" s="20"/>
      <c r="E888" s="20"/>
      <c r="F888" s="20"/>
      <c r="G888" s="20"/>
      <c r="H888" s="20"/>
      <c r="I888" s="20"/>
      <c r="J888" s="20"/>
      <c r="K888" s="20"/>
    </row>
    <row r="889" spans="1:11" ht="13.2">
      <c r="A889" s="20"/>
      <c r="B889" s="20"/>
      <c r="C889" s="20"/>
      <c r="D889" s="20"/>
      <c r="E889" s="20"/>
      <c r="F889" s="20"/>
      <c r="G889" s="20"/>
      <c r="H889" s="20"/>
      <c r="I889" s="20"/>
      <c r="J889" s="20"/>
      <c r="K889" s="20"/>
    </row>
    <row r="890" spans="1:11" ht="13.2">
      <c r="A890" s="20"/>
      <c r="B890" s="20"/>
      <c r="C890" s="20"/>
      <c r="D890" s="20"/>
      <c r="E890" s="20"/>
      <c r="F890" s="20"/>
      <c r="G890" s="20"/>
      <c r="H890" s="20"/>
      <c r="I890" s="20"/>
      <c r="J890" s="20"/>
      <c r="K890" s="20"/>
    </row>
    <row r="891" spans="1:11" ht="13.2">
      <c r="A891" s="20"/>
      <c r="B891" s="20"/>
      <c r="C891" s="20"/>
      <c r="D891" s="20"/>
      <c r="E891" s="20"/>
      <c r="F891" s="20"/>
      <c r="G891" s="20"/>
      <c r="H891" s="20"/>
      <c r="I891" s="20"/>
      <c r="J891" s="20"/>
      <c r="K891" s="20"/>
    </row>
    <row r="892" spans="1:11" ht="13.2">
      <c r="A892" s="20"/>
      <c r="B892" s="20"/>
      <c r="C892" s="20"/>
      <c r="D892" s="20"/>
      <c r="E892" s="20"/>
      <c r="F892" s="20"/>
      <c r="G892" s="20"/>
      <c r="H892" s="20"/>
      <c r="I892" s="20"/>
      <c r="J892" s="20"/>
      <c r="K892" s="20"/>
    </row>
    <row r="893" spans="1:11" ht="13.2">
      <c r="A893" s="20"/>
      <c r="B893" s="20"/>
      <c r="C893" s="20"/>
      <c r="D893" s="20"/>
      <c r="E893" s="20"/>
      <c r="F893" s="20"/>
      <c r="G893" s="20"/>
      <c r="H893" s="20"/>
      <c r="I893" s="20"/>
      <c r="J893" s="20"/>
      <c r="K893" s="20"/>
    </row>
    <row r="894" spans="1:11" ht="13.2">
      <c r="A894" s="20"/>
      <c r="B894" s="20"/>
      <c r="C894" s="20"/>
      <c r="D894" s="20"/>
      <c r="E894" s="20"/>
      <c r="F894" s="20"/>
      <c r="G894" s="20"/>
      <c r="H894" s="20"/>
      <c r="I894" s="20"/>
      <c r="J894" s="20"/>
      <c r="K894" s="20"/>
    </row>
    <row r="895" spans="1:11" ht="13.2">
      <c r="A895" s="20"/>
      <c r="B895" s="20"/>
      <c r="C895" s="20"/>
      <c r="D895" s="20"/>
      <c r="E895" s="20"/>
      <c r="F895" s="20"/>
      <c r="G895" s="20"/>
      <c r="H895" s="20"/>
      <c r="I895" s="20"/>
      <c r="J895" s="20"/>
      <c r="K895" s="20"/>
    </row>
    <row r="896" spans="1:11" ht="13.2">
      <c r="A896" s="20"/>
      <c r="B896" s="20"/>
      <c r="C896" s="20"/>
      <c r="D896" s="20"/>
      <c r="E896" s="20"/>
      <c r="F896" s="20"/>
      <c r="G896" s="20"/>
      <c r="H896" s="20"/>
      <c r="I896" s="20"/>
      <c r="J896" s="20"/>
      <c r="K896" s="20"/>
    </row>
    <row r="897" spans="1:11" ht="13.2">
      <c r="A897" s="20"/>
      <c r="B897" s="20"/>
      <c r="C897" s="20"/>
      <c r="D897" s="20"/>
      <c r="E897" s="20"/>
      <c r="F897" s="20"/>
      <c r="G897" s="20"/>
      <c r="H897" s="20"/>
      <c r="I897" s="20"/>
      <c r="J897" s="20"/>
      <c r="K897" s="20"/>
    </row>
    <row r="898" spans="1:11" ht="13.2">
      <c r="A898" s="20"/>
      <c r="B898" s="20"/>
      <c r="C898" s="20"/>
      <c r="D898" s="20"/>
      <c r="E898" s="20"/>
      <c r="F898" s="20"/>
      <c r="G898" s="20"/>
      <c r="H898" s="20"/>
      <c r="I898" s="20"/>
      <c r="J898" s="20"/>
      <c r="K898" s="20"/>
    </row>
    <row r="899" spans="1:11" ht="13.2">
      <c r="A899" s="20"/>
      <c r="B899" s="20"/>
      <c r="C899" s="20"/>
      <c r="D899" s="20"/>
      <c r="E899" s="20"/>
      <c r="F899" s="20"/>
      <c r="G899" s="20"/>
      <c r="H899" s="20"/>
      <c r="I899" s="20"/>
      <c r="J899" s="20"/>
      <c r="K899" s="20"/>
    </row>
    <row r="900" spans="1:11" ht="13.2">
      <c r="A900" s="20"/>
      <c r="B900" s="20"/>
      <c r="C900" s="20"/>
      <c r="D900" s="20"/>
      <c r="E900" s="20"/>
      <c r="F900" s="20"/>
      <c r="G900" s="20"/>
      <c r="H900" s="20"/>
      <c r="I900" s="20"/>
      <c r="J900" s="20"/>
      <c r="K900" s="20"/>
    </row>
    <row r="901" spans="1:11" ht="13.2">
      <c r="A901" s="20"/>
      <c r="B901" s="20"/>
      <c r="C901" s="20"/>
      <c r="D901" s="20"/>
      <c r="E901" s="20"/>
      <c r="F901" s="20"/>
      <c r="G901" s="20"/>
      <c r="H901" s="20"/>
      <c r="I901" s="20"/>
      <c r="J901" s="20"/>
      <c r="K901" s="20"/>
    </row>
    <row r="902" spans="1:11" ht="13.2">
      <c r="A902" s="20"/>
      <c r="B902" s="20"/>
      <c r="C902" s="20"/>
      <c r="D902" s="20"/>
      <c r="E902" s="20"/>
      <c r="F902" s="20"/>
      <c r="G902" s="20"/>
      <c r="H902" s="20"/>
      <c r="I902" s="20"/>
      <c r="J902" s="20"/>
      <c r="K902" s="20"/>
    </row>
    <row r="903" spans="1:11" ht="13.2">
      <c r="A903" s="20"/>
      <c r="B903" s="20"/>
      <c r="C903" s="20"/>
      <c r="D903" s="20"/>
      <c r="E903" s="20"/>
      <c r="F903" s="20"/>
      <c r="G903" s="20"/>
      <c r="H903" s="20"/>
      <c r="I903" s="20"/>
      <c r="J903" s="20"/>
      <c r="K903" s="20"/>
    </row>
    <row r="904" spans="1:11" ht="13.2">
      <c r="A904" s="20"/>
      <c r="B904" s="20"/>
      <c r="C904" s="20"/>
      <c r="D904" s="20"/>
      <c r="E904" s="20"/>
      <c r="F904" s="20"/>
      <c r="G904" s="20"/>
      <c r="H904" s="20"/>
      <c r="I904" s="20"/>
      <c r="J904" s="20"/>
      <c r="K904" s="20"/>
    </row>
    <row r="905" spans="1:11" ht="13.2">
      <c r="A905" s="20"/>
      <c r="B905" s="20"/>
      <c r="C905" s="20"/>
      <c r="D905" s="20"/>
      <c r="E905" s="20"/>
      <c r="F905" s="20"/>
      <c r="G905" s="20"/>
      <c r="H905" s="20"/>
      <c r="I905" s="20"/>
      <c r="J905" s="20"/>
      <c r="K905" s="20"/>
    </row>
    <row r="906" spans="1:11" ht="13.2">
      <c r="A906" s="20"/>
      <c r="B906" s="20"/>
      <c r="C906" s="20"/>
      <c r="D906" s="20"/>
      <c r="E906" s="20"/>
      <c r="F906" s="20"/>
      <c r="G906" s="20"/>
      <c r="H906" s="20"/>
      <c r="I906" s="20"/>
      <c r="J906" s="20"/>
      <c r="K906" s="20"/>
    </row>
    <row r="907" spans="1:11" ht="13.2">
      <c r="A907" s="20"/>
      <c r="B907" s="20"/>
      <c r="C907" s="20"/>
      <c r="D907" s="20"/>
      <c r="E907" s="20"/>
      <c r="F907" s="20"/>
      <c r="G907" s="20"/>
      <c r="H907" s="20"/>
      <c r="I907" s="20"/>
      <c r="J907" s="20"/>
      <c r="K907" s="20"/>
    </row>
    <row r="908" spans="1:11" ht="13.2">
      <c r="A908" s="20"/>
      <c r="B908" s="20"/>
      <c r="C908" s="20"/>
      <c r="D908" s="20"/>
      <c r="E908" s="20"/>
      <c r="F908" s="20"/>
      <c r="G908" s="20"/>
      <c r="H908" s="20"/>
      <c r="I908" s="20"/>
      <c r="J908" s="20"/>
      <c r="K908" s="20"/>
    </row>
    <row r="909" spans="1:11" ht="13.2">
      <c r="A909" s="20"/>
      <c r="B909" s="20"/>
      <c r="C909" s="20"/>
      <c r="D909" s="20"/>
      <c r="E909" s="20"/>
      <c r="F909" s="20"/>
      <c r="G909" s="20"/>
      <c r="H909" s="20"/>
      <c r="I909" s="20"/>
      <c r="J909" s="20"/>
      <c r="K909" s="20"/>
    </row>
    <row r="910" spans="1:11" ht="13.2">
      <c r="A910" s="20"/>
      <c r="B910" s="20"/>
      <c r="C910" s="20"/>
      <c r="D910" s="20"/>
      <c r="E910" s="20"/>
      <c r="F910" s="20"/>
      <c r="G910" s="20"/>
      <c r="H910" s="20"/>
      <c r="I910" s="20"/>
      <c r="J910" s="20"/>
      <c r="K910" s="20"/>
    </row>
    <row r="911" spans="1:11" ht="13.2">
      <c r="A911" s="20"/>
      <c r="B911" s="20"/>
      <c r="C911" s="20"/>
      <c r="D911" s="20"/>
      <c r="E911" s="20"/>
      <c r="F911" s="20"/>
      <c r="G911" s="20"/>
      <c r="H911" s="20"/>
      <c r="I911" s="20"/>
      <c r="J911" s="20"/>
      <c r="K911" s="20"/>
    </row>
    <row r="912" spans="1:11" ht="13.2">
      <c r="A912" s="20"/>
      <c r="B912" s="20"/>
      <c r="C912" s="20"/>
      <c r="D912" s="20"/>
      <c r="E912" s="20"/>
      <c r="F912" s="20"/>
      <c r="G912" s="20"/>
      <c r="H912" s="20"/>
      <c r="I912" s="20"/>
      <c r="J912" s="20"/>
      <c r="K912" s="20"/>
    </row>
    <row r="913" spans="1:11" ht="13.2">
      <c r="A913" s="20"/>
      <c r="B913" s="20"/>
      <c r="C913" s="20"/>
      <c r="D913" s="20"/>
      <c r="E913" s="20"/>
      <c r="F913" s="20"/>
      <c r="G913" s="20"/>
      <c r="H913" s="20"/>
      <c r="I913" s="20"/>
      <c r="J913" s="20"/>
      <c r="K913" s="20"/>
    </row>
    <row r="914" spans="1:11" ht="13.2">
      <c r="A914" s="20"/>
      <c r="B914" s="20"/>
      <c r="C914" s="20"/>
      <c r="D914" s="20"/>
      <c r="E914" s="20"/>
      <c r="F914" s="20"/>
      <c r="G914" s="20"/>
      <c r="H914" s="20"/>
      <c r="I914" s="20"/>
      <c r="J914" s="20"/>
      <c r="K914" s="20"/>
    </row>
    <row r="915" spans="1:11" ht="13.2">
      <c r="A915" s="20"/>
      <c r="B915" s="20"/>
      <c r="C915" s="20"/>
      <c r="D915" s="20"/>
      <c r="E915" s="20"/>
      <c r="F915" s="20"/>
      <c r="G915" s="20"/>
      <c r="H915" s="20"/>
      <c r="I915" s="20"/>
      <c r="J915" s="20"/>
      <c r="K915" s="20"/>
    </row>
    <row r="916" spans="1:11" ht="13.2">
      <c r="A916" s="20"/>
      <c r="B916" s="20"/>
      <c r="C916" s="20"/>
      <c r="D916" s="20"/>
      <c r="E916" s="20"/>
      <c r="F916" s="20"/>
      <c r="G916" s="20"/>
      <c r="H916" s="20"/>
      <c r="I916" s="20"/>
      <c r="J916" s="20"/>
      <c r="K916" s="20"/>
    </row>
    <row r="917" spans="1:11" ht="13.2">
      <c r="A917" s="20"/>
      <c r="B917" s="20"/>
      <c r="C917" s="20"/>
      <c r="D917" s="20"/>
      <c r="E917" s="20"/>
      <c r="F917" s="20"/>
      <c r="G917" s="20"/>
      <c r="H917" s="20"/>
      <c r="I917" s="20"/>
      <c r="J917" s="20"/>
      <c r="K917" s="20"/>
    </row>
    <row r="918" spans="1:11" ht="13.2">
      <c r="A918" s="20"/>
      <c r="B918" s="20"/>
      <c r="C918" s="20"/>
      <c r="D918" s="20"/>
      <c r="E918" s="20"/>
      <c r="F918" s="20"/>
      <c r="G918" s="20"/>
      <c r="H918" s="20"/>
      <c r="I918" s="20"/>
      <c r="J918" s="20"/>
      <c r="K918" s="20"/>
    </row>
    <row r="919" spans="1:11" ht="13.2">
      <c r="A919" s="20"/>
      <c r="B919" s="20"/>
      <c r="C919" s="20"/>
      <c r="D919" s="20"/>
      <c r="E919" s="20"/>
      <c r="F919" s="20"/>
      <c r="G919" s="20"/>
      <c r="H919" s="20"/>
      <c r="I919" s="20"/>
      <c r="J919" s="20"/>
      <c r="K919" s="20"/>
    </row>
    <row r="920" spans="1:11" ht="13.2">
      <c r="A920" s="20"/>
      <c r="B920" s="20"/>
      <c r="C920" s="20"/>
      <c r="D920" s="20"/>
      <c r="E920" s="20"/>
      <c r="F920" s="20"/>
      <c r="G920" s="20"/>
      <c r="H920" s="20"/>
      <c r="I920" s="20"/>
      <c r="J920" s="20"/>
      <c r="K920" s="20"/>
    </row>
    <row r="921" spans="1:11" ht="13.2">
      <c r="A921" s="20"/>
      <c r="B921" s="20"/>
      <c r="C921" s="20"/>
      <c r="D921" s="20"/>
      <c r="E921" s="20"/>
      <c r="F921" s="20"/>
      <c r="G921" s="20"/>
      <c r="H921" s="20"/>
      <c r="I921" s="20"/>
      <c r="J921" s="20"/>
      <c r="K921" s="20"/>
    </row>
    <row r="922" spans="1:11" ht="13.2">
      <c r="A922" s="20"/>
      <c r="B922" s="20"/>
      <c r="C922" s="20"/>
      <c r="D922" s="20"/>
      <c r="E922" s="20"/>
      <c r="F922" s="20"/>
      <c r="G922" s="20"/>
      <c r="H922" s="20"/>
      <c r="I922" s="20"/>
      <c r="J922" s="20"/>
      <c r="K922" s="20"/>
    </row>
    <row r="923" spans="1:11" ht="13.2">
      <c r="A923" s="20"/>
      <c r="B923" s="20"/>
      <c r="C923" s="20"/>
      <c r="D923" s="20"/>
      <c r="E923" s="20"/>
      <c r="F923" s="20"/>
      <c r="G923" s="20"/>
      <c r="H923" s="20"/>
      <c r="I923" s="20"/>
      <c r="J923" s="20"/>
      <c r="K923" s="20"/>
    </row>
    <row r="924" spans="1:11" ht="13.2">
      <c r="A924" s="20"/>
      <c r="B924" s="20"/>
      <c r="C924" s="20"/>
      <c r="D924" s="20"/>
      <c r="E924" s="20"/>
      <c r="F924" s="20"/>
      <c r="G924" s="20"/>
      <c r="H924" s="20"/>
      <c r="I924" s="20"/>
      <c r="J924" s="20"/>
      <c r="K924" s="20"/>
    </row>
    <row r="925" spans="1:11" ht="13.2">
      <c r="A925" s="20"/>
      <c r="B925" s="20"/>
      <c r="C925" s="20"/>
      <c r="D925" s="20"/>
      <c r="E925" s="20"/>
      <c r="F925" s="20"/>
      <c r="G925" s="20"/>
      <c r="H925" s="20"/>
      <c r="I925" s="20"/>
      <c r="J925" s="20"/>
      <c r="K925" s="20"/>
    </row>
    <row r="926" spans="1:11" ht="13.2">
      <c r="A926" s="20"/>
      <c r="B926" s="20"/>
      <c r="C926" s="20"/>
      <c r="D926" s="20"/>
      <c r="E926" s="20"/>
      <c r="F926" s="20"/>
      <c r="G926" s="20"/>
      <c r="H926" s="20"/>
      <c r="I926" s="20"/>
      <c r="J926" s="20"/>
      <c r="K926" s="20"/>
    </row>
    <row r="927" spans="1:11" ht="13.2">
      <c r="A927" s="20"/>
      <c r="B927" s="20"/>
      <c r="C927" s="20"/>
      <c r="D927" s="20"/>
      <c r="E927" s="20"/>
      <c r="F927" s="20"/>
      <c r="G927" s="20"/>
      <c r="H927" s="20"/>
      <c r="I927" s="20"/>
      <c r="J927" s="20"/>
      <c r="K927" s="20"/>
    </row>
    <row r="928" spans="1:11" ht="13.2">
      <c r="A928" s="20"/>
      <c r="B928" s="20"/>
      <c r="C928" s="20"/>
      <c r="D928" s="20"/>
      <c r="E928" s="20"/>
      <c r="F928" s="20"/>
      <c r="G928" s="20"/>
      <c r="H928" s="20"/>
      <c r="I928" s="20"/>
      <c r="J928" s="20"/>
      <c r="K928" s="20"/>
    </row>
    <row r="929" spans="1:11" ht="13.2">
      <c r="A929" s="20"/>
      <c r="B929" s="20"/>
      <c r="C929" s="20"/>
      <c r="D929" s="20"/>
      <c r="E929" s="20"/>
      <c r="F929" s="20"/>
      <c r="G929" s="20"/>
      <c r="H929" s="20"/>
      <c r="I929" s="20"/>
      <c r="J929" s="20"/>
      <c r="K929" s="20"/>
    </row>
    <row r="930" spans="1:11" ht="13.2">
      <c r="A930" s="20"/>
      <c r="B930" s="20"/>
      <c r="C930" s="20"/>
      <c r="D930" s="20"/>
      <c r="E930" s="20"/>
      <c r="F930" s="20"/>
      <c r="G930" s="20"/>
      <c r="H930" s="20"/>
      <c r="I930" s="20"/>
      <c r="J930" s="20"/>
      <c r="K930" s="20"/>
    </row>
    <row r="931" spans="1:11" ht="13.2">
      <c r="A931" s="20"/>
      <c r="B931" s="20"/>
      <c r="C931" s="20"/>
      <c r="D931" s="20"/>
      <c r="E931" s="20"/>
      <c r="F931" s="20"/>
      <c r="G931" s="20"/>
      <c r="H931" s="20"/>
      <c r="I931" s="20"/>
      <c r="J931" s="20"/>
      <c r="K931" s="20"/>
    </row>
    <row r="932" spans="1:11" ht="13.2">
      <c r="A932" s="20"/>
      <c r="B932" s="20"/>
      <c r="C932" s="20"/>
      <c r="D932" s="20"/>
      <c r="E932" s="20"/>
      <c r="F932" s="20"/>
      <c r="G932" s="20"/>
      <c r="H932" s="20"/>
      <c r="I932" s="20"/>
      <c r="J932" s="20"/>
      <c r="K932" s="20"/>
    </row>
    <row r="933" spans="1:11" ht="13.2">
      <c r="A933" s="20"/>
      <c r="B933" s="20"/>
      <c r="C933" s="20"/>
      <c r="D933" s="20"/>
      <c r="E933" s="20"/>
      <c r="F933" s="20"/>
      <c r="G933" s="20"/>
      <c r="H933" s="20"/>
      <c r="I933" s="20"/>
      <c r="J933" s="20"/>
      <c r="K933" s="20"/>
    </row>
    <row r="934" spans="1:11" ht="13.2">
      <c r="A934" s="20"/>
      <c r="B934" s="20"/>
      <c r="C934" s="20"/>
      <c r="D934" s="20"/>
      <c r="E934" s="20"/>
      <c r="F934" s="20"/>
      <c r="G934" s="20"/>
      <c r="H934" s="20"/>
      <c r="I934" s="20"/>
      <c r="J934" s="20"/>
      <c r="K934" s="20"/>
    </row>
    <row r="935" spans="1:11" ht="13.2">
      <c r="A935" s="20"/>
      <c r="B935" s="20"/>
      <c r="C935" s="20"/>
      <c r="D935" s="20"/>
      <c r="E935" s="20"/>
      <c r="F935" s="20"/>
      <c r="G935" s="20"/>
      <c r="H935" s="20"/>
      <c r="I935" s="20"/>
      <c r="J935" s="20"/>
      <c r="K935" s="20"/>
    </row>
    <row r="936" spans="1:11" ht="13.2">
      <c r="A936" s="20"/>
      <c r="B936" s="20"/>
      <c r="C936" s="20"/>
      <c r="D936" s="20"/>
      <c r="E936" s="20"/>
      <c r="F936" s="20"/>
      <c r="G936" s="20"/>
      <c r="H936" s="20"/>
      <c r="I936" s="20"/>
      <c r="J936" s="20"/>
      <c r="K936" s="20"/>
    </row>
    <row r="937" spans="1:11" ht="13.2">
      <c r="A937" s="20"/>
      <c r="B937" s="20"/>
      <c r="C937" s="20"/>
      <c r="D937" s="20"/>
      <c r="E937" s="20"/>
      <c r="F937" s="20"/>
      <c r="G937" s="20"/>
      <c r="H937" s="20"/>
      <c r="I937" s="20"/>
      <c r="J937" s="20"/>
      <c r="K937" s="20"/>
    </row>
    <row r="938" spans="1:11" ht="13.2">
      <c r="A938" s="20"/>
      <c r="B938" s="20"/>
      <c r="C938" s="20"/>
      <c r="D938" s="20"/>
      <c r="E938" s="20"/>
      <c r="F938" s="20"/>
      <c r="G938" s="20"/>
      <c r="H938" s="20"/>
      <c r="I938" s="20"/>
      <c r="J938" s="20"/>
      <c r="K938" s="20"/>
    </row>
    <row r="939" spans="1:11" ht="13.2">
      <c r="A939" s="20"/>
      <c r="B939" s="20"/>
      <c r="C939" s="20"/>
      <c r="D939" s="20"/>
      <c r="E939" s="20"/>
      <c r="F939" s="20"/>
      <c r="G939" s="20"/>
      <c r="H939" s="20"/>
      <c r="I939" s="20"/>
      <c r="J939" s="20"/>
      <c r="K939" s="20"/>
    </row>
    <row r="940" spans="1:11" ht="13.2">
      <c r="A940" s="20"/>
      <c r="B940" s="20"/>
      <c r="C940" s="20"/>
      <c r="D940" s="20"/>
      <c r="E940" s="20"/>
      <c r="F940" s="20"/>
      <c r="G940" s="20"/>
      <c r="H940" s="20"/>
      <c r="I940" s="20"/>
      <c r="J940" s="20"/>
      <c r="K940" s="20"/>
    </row>
    <row r="941" spans="1:11" ht="13.2">
      <c r="A941" s="20"/>
      <c r="B941" s="20"/>
      <c r="C941" s="20"/>
      <c r="D941" s="20"/>
      <c r="E941" s="20"/>
      <c r="F941" s="20"/>
      <c r="G941" s="20"/>
      <c r="H941" s="20"/>
      <c r="I941" s="20"/>
      <c r="J941" s="20"/>
      <c r="K941" s="20"/>
    </row>
    <row r="942" spans="1:11" ht="13.2">
      <c r="A942" s="20"/>
      <c r="B942" s="20"/>
      <c r="C942" s="20"/>
      <c r="D942" s="20"/>
      <c r="E942" s="20"/>
      <c r="F942" s="20"/>
      <c r="G942" s="20"/>
      <c r="H942" s="20"/>
      <c r="I942" s="20"/>
      <c r="J942" s="20"/>
      <c r="K942" s="20"/>
    </row>
    <row r="943" spans="1:11" ht="13.2">
      <c r="A943" s="20"/>
      <c r="B943" s="20"/>
      <c r="C943" s="20"/>
      <c r="D943" s="20"/>
      <c r="E943" s="20"/>
      <c r="F943" s="20"/>
      <c r="G943" s="20"/>
      <c r="H943" s="20"/>
      <c r="I943" s="20"/>
      <c r="J943" s="20"/>
      <c r="K943" s="20"/>
    </row>
    <row r="944" spans="1:11" ht="13.2">
      <c r="A944" s="20"/>
      <c r="B944" s="20"/>
      <c r="C944" s="20"/>
      <c r="D944" s="20"/>
      <c r="E944" s="20"/>
      <c r="F944" s="20"/>
      <c r="G944" s="20"/>
      <c r="H944" s="20"/>
      <c r="I944" s="20"/>
      <c r="J944" s="20"/>
      <c r="K944" s="20"/>
    </row>
    <row r="945" spans="1:11" ht="13.2">
      <c r="A945" s="20"/>
      <c r="B945" s="20"/>
      <c r="C945" s="20"/>
      <c r="D945" s="20"/>
      <c r="E945" s="20"/>
      <c r="F945" s="20"/>
      <c r="G945" s="20"/>
      <c r="H945" s="20"/>
      <c r="I945" s="20"/>
      <c r="J945" s="20"/>
      <c r="K945" s="20"/>
    </row>
    <row r="946" spans="1:11" ht="13.2">
      <c r="A946" s="20"/>
      <c r="B946" s="20"/>
      <c r="C946" s="20"/>
      <c r="D946" s="20"/>
      <c r="E946" s="20"/>
      <c r="F946" s="20"/>
      <c r="G946" s="20"/>
      <c r="H946" s="20"/>
      <c r="I946" s="20"/>
      <c r="J946" s="20"/>
      <c r="K946" s="20"/>
    </row>
    <row r="947" spans="1:11" ht="13.2">
      <c r="A947" s="20"/>
      <c r="B947" s="20"/>
      <c r="C947" s="20"/>
      <c r="D947" s="20"/>
      <c r="E947" s="20"/>
      <c r="F947" s="20"/>
      <c r="G947" s="20"/>
      <c r="H947" s="20"/>
      <c r="I947" s="20"/>
      <c r="J947" s="20"/>
      <c r="K947" s="20"/>
    </row>
    <row r="948" spans="1:11" ht="13.2">
      <c r="A948" s="20"/>
      <c r="B948" s="20"/>
      <c r="C948" s="20"/>
      <c r="D948" s="20"/>
      <c r="E948" s="20"/>
      <c r="F948" s="20"/>
      <c r="G948" s="20"/>
      <c r="H948" s="20"/>
      <c r="I948" s="20"/>
      <c r="J948" s="20"/>
      <c r="K948" s="20"/>
    </row>
    <row r="949" spans="1:11" ht="13.2">
      <c r="A949" s="20"/>
      <c r="B949" s="20"/>
      <c r="C949" s="20"/>
      <c r="D949" s="20"/>
      <c r="E949" s="20"/>
      <c r="F949" s="20"/>
      <c r="G949" s="20"/>
      <c r="H949" s="20"/>
      <c r="I949" s="20"/>
      <c r="J949" s="20"/>
      <c r="K949" s="20"/>
    </row>
    <row r="950" spans="1:11" ht="13.2">
      <c r="A950" s="20"/>
      <c r="B950" s="20"/>
      <c r="C950" s="20"/>
      <c r="D950" s="20"/>
      <c r="E950" s="20"/>
      <c r="F950" s="20"/>
      <c r="G950" s="20"/>
      <c r="H950" s="20"/>
      <c r="I950" s="20"/>
      <c r="J950" s="20"/>
      <c r="K950" s="20"/>
    </row>
    <row r="951" spans="1:11" ht="13.2">
      <c r="A951" s="20"/>
      <c r="B951" s="20"/>
      <c r="C951" s="20"/>
      <c r="D951" s="20"/>
      <c r="E951" s="20"/>
      <c r="F951" s="20"/>
      <c r="G951" s="20"/>
      <c r="H951" s="20"/>
      <c r="I951" s="20"/>
      <c r="J951" s="20"/>
      <c r="K951" s="20"/>
    </row>
    <row r="952" spans="1:11" ht="13.2">
      <c r="A952" s="20"/>
      <c r="B952" s="20"/>
      <c r="C952" s="20"/>
      <c r="D952" s="20"/>
      <c r="E952" s="20"/>
      <c r="F952" s="20"/>
      <c r="G952" s="20"/>
      <c r="H952" s="20"/>
      <c r="I952" s="20"/>
      <c r="J952" s="20"/>
      <c r="K952" s="20"/>
    </row>
    <row r="953" spans="1:11" ht="13.2">
      <c r="A953" s="20"/>
      <c r="B953" s="20"/>
      <c r="C953" s="20"/>
      <c r="D953" s="20"/>
      <c r="E953" s="20"/>
      <c r="F953" s="20"/>
      <c r="G953" s="20"/>
      <c r="H953" s="20"/>
      <c r="I953" s="20"/>
      <c r="J953" s="20"/>
      <c r="K953" s="20"/>
    </row>
    <row r="954" spans="1:11" ht="13.2">
      <c r="A954" s="20"/>
      <c r="B954" s="20"/>
      <c r="C954" s="20"/>
      <c r="D954" s="20"/>
      <c r="E954" s="20"/>
      <c r="F954" s="20"/>
      <c r="G954" s="20"/>
      <c r="H954" s="20"/>
      <c r="I954" s="20"/>
      <c r="J954" s="20"/>
      <c r="K954" s="20"/>
    </row>
    <row r="955" spans="1:11" ht="13.2">
      <c r="A955" s="20"/>
      <c r="B955" s="20"/>
      <c r="C955" s="20"/>
      <c r="D955" s="20"/>
      <c r="E955" s="20"/>
      <c r="F955" s="20"/>
      <c r="G955" s="20"/>
      <c r="H955" s="20"/>
      <c r="I955" s="20"/>
      <c r="J955" s="20"/>
      <c r="K955" s="20"/>
    </row>
    <row r="956" spans="1:11" ht="13.2">
      <c r="A956" s="20"/>
      <c r="B956" s="20"/>
      <c r="C956" s="20"/>
      <c r="D956" s="20"/>
      <c r="E956" s="20"/>
      <c r="F956" s="20"/>
      <c r="G956" s="20"/>
      <c r="H956" s="20"/>
      <c r="I956" s="20"/>
      <c r="J956" s="20"/>
      <c r="K956" s="20"/>
    </row>
    <row r="957" spans="1:11" ht="13.2">
      <c r="A957" s="20"/>
      <c r="B957" s="20"/>
      <c r="C957" s="20"/>
      <c r="D957" s="20"/>
      <c r="E957" s="20"/>
      <c r="F957" s="20"/>
      <c r="G957" s="20"/>
      <c r="H957" s="20"/>
      <c r="I957" s="20"/>
      <c r="J957" s="20"/>
      <c r="K957" s="20"/>
    </row>
    <row r="958" spans="1:11" ht="13.2">
      <c r="A958" s="20"/>
      <c r="B958" s="20"/>
      <c r="C958" s="20"/>
      <c r="D958" s="20"/>
      <c r="E958" s="20"/>
      <c r="F958" s="20"/>
      <c r="G958" s="20"/>
      <c r="H958" s="20"/>
      <c r="I958" s="20"/>
      <c r="J958" s="20"/>
      <c r="K958" s="20"/>
    </row>
    <row r="959" spans="1:11" ht="13.2">
      <c r="A959" s="20"/>
      <c r="B959" s="20"/>
      <c r="C959" s="20"/>
      <c r="D959" s="20"/>
      <c r="E959" s="20"/>
      <c r="F959" s="20"/>
      <c r="G959" s="20"/>
      <c r="H959" s="20"/>
      <c r="I959" s="20"/>
      <c r="J959" s="20"/>
      <c r="K959" s="20"/>
    </row>
    <row r="960" spans="1:11" ht="13.2">
      <c r="A960" s="20"/>
      <c r="B960" s="20"/>
      <c r="C960" s="20"/>
      <c r="D960" s="20"/>
      <c r="E960" s="20"/>
      <c r="F960" s="20"/>
      <c r="G960" s="20"/>
      <c r="H960" s="20"/>
      <c r="I960" s="20"/>
      <c r="J960" s="20"/>
      <c r="K960" s="20"/>
    </row>
    <row r="961" spans="1:11" ht="13.2">
      <c r="A961" s="20"/>
      <c r="B961" s="20"/>
      <c r="C961" s="20"/>
      <c r="D961" s="20"/>
      <c r="E961" s="20"/>
      <c r="F961" s="20"/>
      <c r="G961" s="20"/>
      <c r="H961" s="20"/>
      <c r="I961" s="20"/>
      <c r="J961" s="20"/>
      <c r="K961" s="20"/>
    </row>
    <row r="962" spans="1:11" ht="13.2">
      <c r="A962" s="20"/>
      <c r="B962" s="20"/>
      <c r="C962" s="20"/>
      <c r="D962" s="20"/>
      <c r="E962" s="20"/>
      <c r="F962" s="20"/>
      <c r="G962" s="20"/>
      <c r="H962" s="20"/>
      <c r="I962" s="20"/>
      <c r="J962" s="20"/>
      <c r="K962" s="20"/>
    </row>
    <row r="963" spans="1:11" ht="13.2">
      <c r="A963" s="20"/>
      <c r="B963" s="20"/>
      <c r="C963" s="20"/>
      <c r="D963" s="20"/>
      <c r="E963" s="20"/>
      <c r="F963" s="20"/>
      <c r="G963" s="20"/>
      <c r="H963" s="20"/>
      <c r="I963" s="20"/>
      <c r="J963" s="20"/>
      <c r="K963" s="20"/>
    </row>
    <row r="964" spans="1:11" ht="13.2">
      <c r="A964" s="20"/>
      <c r="B964" s="20"/>
      <c r="C964" s="20"/>
      <c r="D964" s="20"/>
      <c r="E964" s="20"/>
      <c r="F964" s="20"/>
      <c r="G964" s="20"/>
      <c r="H964" s="20"/>
      <c r="I964" s="20"/>
      <c r="J964" s="20"/>
      <c r="K964" s="20"/>
    </row>
    <row r="965" spans="1:11" ht="13.2">
      <c r="A965" s="20"/>
      <c r="B965" s="20"/>
      <c r="C965" s="20"/>
      <c r="D965" s="20"/>
      <c r="E965" s="20"/>
      <c r="F965" s="20"/>
      <c r="G965" s="20"/>
      <c r="H965" s="20"/>
      <c r="I965" s="20"/>
      <c r="J965" s="20"/>
      <c r="K965" s="20"/>
    </row>
    <row r="966" spans="1:11" ht="13.2">
      <c r="A966" s="20"/>
      <c r="B966" s="20"/>
      <c r="C966" s="20"/>
      <c r="D966" s="20"/>
      <c r="E966" s="20"/>
      <c r="F966" s="20"/>
      <c r="G966" s="20"/>
      <c r="H966" s="20"/>
      <c r="I966" s="20"/>
      <c r="J966" s="20"/>
      <c r="K966" s="20"/>
    </row>
    <row r="967" spans="1:11" ht="13.2">
      <c r="A967" s="20"/>
      <c r="B967" s="20"/>
      <c r="C967" s="20"/>
      <c r="D967" s="20"/>
      <c r="E967" s="20"/>
      <c r="F967" s="20"/>
      <c r="G967" s="20"/>
      <c r="H967" s="20"/>
      <c r="I967" s="20"/>
      <c r="J967" s="20"/>
      <c r="K967" s="20"/>
    </row>
    <row r="968" spans="1:11" ht="13.2">
      <c r="A968" s="20"/>
      <c r="B968" s="20"/>
      <c r="C968" s="20"/>
      <c r="D968" s="20"/>
      <c r="E968" s="20"/>
      <c r="F968" s="20"/>
      <c r="G968" s="20"/>
      <c r="H968" s="20"/>
      <c r="I968" s="20"/>
      <c r="J968" s="20"/>
      <c r="K968" s="20"/>
    </row>
    <row r="969" spans="1:11" ht="13.2">
      <c r="A969" s="20"/>
      <c r="B969" s="20"/>
      <c r="C969" s="20"/>
      <c r="D969" s="20"/>
      <c r="E969" s="20"/>
      <c r="F969" s="20"/>
      <c r="G969" s="20"/>
      <c r="H969" s="20"/>
      <c r="I969" s="20"/>
      <c r="J969" s="20"/>
      <c r="K969" s="20"/>
    </row>
    <row r="970" spans="1:11" ht="13.2">
      <c r="A970" s="20"/>
      <c r="B970" s="20"/>
      <c r="C970" s="20"/>
      <c r="D970" s="20"/>
      <c r="E970" s="20"/>
      <c r="F970" s="20"/>
      <c r="G970" s="20"/>
      <c r="H970" s="20"/>
      <c r="I970" s="20"/>
      <c r="J970" s="20"/>
      <c r="K970" s="20"/>
    </row>
    <row r="971" spans="1:11" ht="13.2">
      <c r="A971" s="20"/>
      <c r="B971" s="20"/>
      <c r="C971" s="20"/>
      <c r="D971" s="20"/>
      <c r="E971" s="20"/>
      <c r="F971" s="20"/>
      <c r="G971" s="20"/>
      <c r="H971" s="20"/>
      <c r="I971" s="20"/>
      <c r="J971" s="20"/>
      <c r="K971" s="20"/>
    </row>
    <row r="972" spans="1:11" ht="13.2">
      <c r="A972" s="20"/>
      <c r="B972" s="20"/>
      <c r="C972" s="20"/>
      <c r="D972" s="20"/>
      <c r="E972" s="20"/>
      <c r="F972" s="20"/>
      <c r="G972" s="20"/>
      <c r="H972" s="20"/>
      <c r="I972" s="20"/>
      <c r="J972" s="20"/>
      <c r="K972" s="20"/>
    </row>
    <row r="973" spans="1:11" ht="13.2">
      <c r="A973" s="20"/>
      <c r="B973" s="20"/>
      <c r="C973" s="20"/>
      <c r="D973" s="20"/>
      <c r="E973" s="20"/>
      <c r="F973" s="20"/>
      <c r="G973" s="20"/>
      <c r="H973" s="20"/>
      <c r="I973" s="20"/>
      <c r="J973" s="20"/>
      <c r="K973" s="20"/>
    </row>
    <row r="974" spans="1:11" ht="13.2">
      <c r="A974" s="20"/>
      <c r="B974" s="20"/>
      <c r="C974" s="20"/>
      <c r="D974" s="20"/>
      <c r="E974" s="20"/>
      <c r="F974" s="20"/>
      <c r="G974" s="20"/>
      <c r="H974" s="20"/>
      <c r="I974" s="20"/>
      <c r="J974" s="20"/>
      <c r="K974" s="20"/>
    </row>
    <row r="975" spans="1:11" ht="13.2">
      <c r="A975" s="20"/>
      <c r="B975" s="20"/>
      <c r="C975" s="20"/>
      <c r="D975" s="20"/>
      <c r="E975" s="20"/>
      <c r="F975" s="20"/>
      <c r="G975" s="20"/>
      <c r="H975" s="20"/>
      <c r="I975" s="20"/>
      <c r="J975" s="20"/>
      <c r="K975" s="20"/>
    </row>
    <row r="976" spans="1:11" ht="13.2">
      <c r="A976" s="20"/>
      <c r="B976" s="20"/>
      <c r="C976" s="20"/>
      <c r="D976" s="20"/>
      <c r="E976" s="20"/>
      <c r="F976" s="20"/>
      <c r="G976" s="20"/>
      <c r="H976" s="20"/>
      <c r="I976" s="20"/>
      <c r="J976" s="20"/>
      <c r="K976" s="20"/>
    </row>
    <row r="977" spans="1:11" ht="13.2">
      <c r="A977" s="20"/>
      <c r="B977" s="20"/>
      <c r="C977" s="20"/>
      <c r="D977" s="20"/>
      <c r="E977" s="20"/>
      <c r="F977" s="20"/>
      <c r="G977" s="20"/>
      <c r="H977" s="20"/>
      <c r="I977" s="20"/>
      <c r="J977" s="20"/>
      <c r="K977" s="20"/>
    </row>
    <row r="978" spans="1:11" ht="13.2">
      <c r="A978" s="20"/>
      <c r="B978" s="20"/>
      <c r="C978" s="20"/>
      <c r="D978" s="20"/>
      <c r="E978" s="20"/>
      <c r="F978" s="20"/>
      <c r="G978" s="20"/>
      <c r="H978" s="20"/>
      <c r="I978" s="20"/>
      <c r="J978" s="20"/>
      <c r="K978" s="20"/>
    </row>
    <row r="979" spans="1:11" ht="13.2">
      <c r="A979" s="20"/>
      <c r="B979" s="20"/>
      <c r="C979" s="20"/>
      <c r="D979" s="20"/>
      <c r="E979" s="20"/>
      <c r="F979" s="20"/>
      <c r="G979" s="20"/>
      <c r="H979" s="20"/>
      <c r="I979" s="20"/>
      <c r="J979" s="20"/>
      <c r="K979" s="20"/>
    </row>
    <row r="980" spans="1:11" ht="13.2">
      <c r="A980" s="20"/>
      <c r="B980" s="20"/>
      <c r="C980" s="20"/>
      <c r="D980" s="20"/>
      <c r="E980" s="20"/>
      <c r="F980" s="20"/>
      <c r="G980" s="20"/>
      <c r="H980" s="20"/>
      <c r="I980" s="20"/>
      <c r="J980" s="20"/>
      <c r="K980" s="20"/>
    </row>
    <row r="981" spans="1:11" ht="13.2">
      <c r="A981" s="20"/>
      <c r="B981" s="20"/>
      <c r="C981" s="20"/>
      <c r="D981" s="20"/>
      <c r="E981" s="20"/>
      <c r="F981" s="20"/>
      <c r="G981" s="20"/>
      <c r="H981" s="20"/>
      <c r="I981" s="20"/>
      <c r="J981" s="20"/>
      <c r="K981" s="20"/>
    </row>
    <row r="982" spans="1:11" ht="13.2">
      <c r="A982" s="20"/>
      <c r="B982" s="20"/>
      <c r="C982" s="20"/>
      <c r="D982" s="20"/>
      <c r="E982" s="20"/>
      <c r="F982" s="20"/>
      <c r="G982" s="20"/>
      <c r="H982" s="20"/>
      <c r="I982" s="20"/>
      <c r="J982" s="20"/>
      <c r="K982" s="20"/>
    </row>
    <row r="983" spans="1:11" ht="13.2">
      <c r="A983" s="20"/>
      <c r="B983" s="20"/>
      <c r="C983" s="20"/>
      <c r="D983" s="20"/>
      <c r="E983" s="20"/>
      <c r="F983" s="20"/>
      <c r="G983" s="20"/>
      <c r="H983" s="20"/>
      <c r="I983" s="20"/>
      <c r="J983" s="20"/>
      <c r="K983" s="20"/>
    </row>
    <row r="984" spans="1:11" ht="13.2">
      <c r="A984" s="20"/>
      <c r="B984" s="20"/>
      <c r="C984" s="20"/>
      <c r="D984" s="20"/>
      <c r="E984" s="20"/>
      <c r="F984" s="20"/>
      <c r="G984" s="20"/>
      <c r="H984" s="20"/>
      <c r="I984" s="20"/>
      <c r="J984" s="20"/>
      <c r="K984" s="20"/>
    </row>
    <row r="985" spans="1:11" ht="13.2">
      <c r="A985" s="20"/>
      <c r="B985" s="20"/>
      <c r="C985" s="20"/>
      <c r="D985" s="20"/>
      <c r="E985" s="20"/>
      <c r="F985" s="20"/>
      <c r="G985" s="20"/>
      <c r="H985" s="20"/>
      <c r="I985" s="20"/>
      <c r="J985" s="20"/>
      <c r="K985" s="20"/>
    </row>
    <row r="986" spans="1:11" ht="13.2">
      <c r="A986" s="20"/>
      <c r="B986" s="20"/>
      <c r="C986" s="20"/>
      <c r="D986" s="20"/>
      <c r="E986" s="20"/>
      <c r="F986" s="20"/>
      <c r="G986" s="20"/>
      <c r="H986" s="20"/>
      <c r="I986" s="20"/>
      <c r="J986" s="20"/>
      <c r="K986" s="20"/>
    </row>
    <row r="987" spans="1:11" ht="13.2">
      <c r="A987" s="20"/>
      <c r="B987" s="20"/>
      <c r="C987" s="20"/>
      <c r="D987" s="20"/>
      <c r="E987" s="20"/>
      <c r="F987" s="20"/>
      <c r="G987" s="20"/>
      <c r="H987" s="20"/>
      <c r="I987" s="20"/>
      <c r="J987" s="20"/>
      <c r="K987" s="20"/>
    </row>
    <row r="988" spans="1:11" ht="13.2">
      <c r="A988" s="20"/>
      <c r="B988" s="20"/>
      <c r="C988" s="20"/>
      <c r="D988" s="20"/>
      <c r="E988" s="20"/>
      <c r="F988" s="20"/>
      <c r="G988" s="20"/>
      <c r="H988" s="20"/>
      <c r="I988" s="20"/>
      <c r="J988" s="20"/>
      <c r="K988" s="20"/>
    </row>
    <row r="989" spans="1:11" ht="13.2">
      <c r="A989" s="20"/>
      <c r="B989" s="20"/>
      <c r="C989" s="20"/>
      <c r="D989" s="20"/>
      <c r="E989" s="20"/>
      <c r="F989" s="20"/>
      <c r="G989" s="20"/>
      <c r="H989" s="20"/>
      <c r="I989" s="20"/>
      <c r="J989" s="20"/>
      <c r="K989" s="20"/>
    </row>
    <row r="990" spans="1:11" ht="13.2">
      <c r="A990" s="20"/>
      <c r="B990" s="20"/>
      <c r="C990" s="20"/>
      <c r="D990" s="20"/>
      <c r="E990" s="20"/>
      <c r="F990" s="20"/>
      <c r="G990" s="20"/>
      <c r="H990" s="20"/>
      <c r="I990" s="20"/>
      <c r="J990" s="20"/>
      <c r="K990" s="20"/>
    </row>
    <row r="991" spans="1:11" ht="13.2">
      <c r="A991" s="20"/>
      <c r="B991" s="20"/>
      <c r="C991" s="20"/>
      <c r="D991" s="20"/>
      <c r="E991" s="20"/>
      <c r="F991" s="20"/>
      <c r="G991" s="20"/>
      <c r="H991" s="20"/>
      <c r="I991" s="20"/>
      <c r="J991" s="20"/>
      <c r="K991" s="20"/>
    </row>
    <row r="992" spans="1:11" ht="13.2">
      <c r="A992" s="20"/>
      <c r="B992" s="20"/>
      <c r="C992" s="20"/>
      <c r="D992" s="20"/>
      <c r="E992" s="20"/>
      <c r="F992" s="20"/>
      <c r="G992" s="20"/>
      <c r="H992" s="20"/>
      <c r="I992" s="20"/>
      <c r="J992" s="20"/>
      <c r="K992" s="20"/>
    </row>
    <row r="993" spans="1:11" ht="13.2">
      <c r="A993" s="20"/>
      <c r="B993" s="20"/>
      <c r="C993" s="20"/>
      <c r="D993" s="20"/>
      <c r="E993" s="20"/>
      <c r="F993" s="20"/>
      <c r="G993" s="20"/>
      <c r="H993" s="20"/>
      <c r="I993" s="20"/>
      <c r="J993" s="20"/>
      <c r="K993" s="20"/>
    </row>
    <row r="994" spans="1:11" ht="13.2">
      <c r="A994" s="20"/>
      <c r="B994" s="20"/>
      <c r="C994" s="20"/>
      <c r="D994" s="20"/>
      <c r="E994" s="20"/>
      <c r="F994" s="20"/>
      <c r="G994" s="20"/>
      <c r="H994" s="20"/>
      <c r="I994" s="20"/>
      <c r="J994" s="20"/>
      <c r="K994" s="20"/>
    </row>
    <row r="995" spans="1:11" ht="13.2">
      <c r="A995" s="20"/>
      <c r="B995" s="20"/>
      <c r="C995" s="20"/>
      <c r="D995" s="20"/>
      <c r="E995" s="20"/>
      <c r="F995" s="20"/>
      <c r="G995" s="20"/>
      <c r="H995" s="20"/>
      <c r="I995" s="20"/>
      <c r="J995" s="20"/>
      <c r="K995" s="20"/>
    </row>
    <row r="996" spans="1:11" ht="13.2">
      <c r="A996" s="20"/>
      <c r="B996" s="20"/>
      <c r="C996" s="20"/>
      <c r="D996" s="20"/>
      <c r="E996" s="20"/>
      <c r="F996" s="20"/>
      <c r="G996" s="20"/>
      <c r="H996" s="20"/>
      <c r="I996" s="20"/>
      <c r="J996" s="20"/>
      <c r="K996" s="20"/>
    </row>
    <row r="997" spans="1:11" ht="13.2">
      <c r="A997" s="20"/>
      <c r="B997" s="20"/>
      <c r="C997" s="20"/>
      <c r="D997" s="20"/>
      <c r="E997" s="20"/>
      <c r="F997" s="20"/>
      <c r="G997" s="20"/>
      <c r="H997" s="20"/>
      <c r="I997" s="20"/>
      <c r="J997" s="20"/>
      <c r="K997" s="20"/>
    </row>
    <row r="998" spans="1:11" ht="13.2">
      <c r="A998" s="20"/>
      <c r="B998" s="20"/>
      <c r="C998" s="20"/>
      <c r="D998" s="20"/>
      <c r="E998" s="20"/>
      <c r="F998" s="20"/>
      <c r="G998" s="20"/>
      <c r="H998" s="20"/>
      <c r="I998" s="20"/>
      <c r="J998" s="20"/>
      <c r="K998" s="20"/>
    </row>
    <row r="999" spans="1:11" ht="13.2">
      <c r="A999" s="20"/>
      <c r="B999" s="20"/>
      <c r="C999" s="20"/>
      <c r="D999" s="20"/>
      <c r="E999" s="20"/>
      <c r="F999" s="20"/>
      <c r="G999" s="20"/>
      <c r="H999" s="20"/>
      <c r="I999" s="20"/>
      <c r="J999" s="20"/>
      <c r="K999" s="20"/>
    </row>
    <row r="1000" spans="1:11" ht="13.2">
      <c r="A1000" s="20"/>
      <c r="B1000" s="20"/>
      <c r="C1000" s="20"/>
      <c r="D1000" s="20"/>
      <c r="E1000" s="20"/>
      <c r="F1000" s="20"/>
      <c r="G1000" s="20"/>
      <c r="H1000" s="20"/>
      <c r="I1000" s="20"/>
      <c r="J1000" s="20"/>
      <c r="K1000" s="20"/>
    </row>
    <row r="1001" spans="1:11" ht="13.2">
      <c r="A1001" s="20"/>
      <c r="B1001" s="20"/>
      <c r="C1001" s="20"/>
      <c r="D1001" s="20"/>
      <c r="E1001" s="20"/>
      <c r="F1001" s="20"/>
      <c r="G1001" s="20"/>
      <c r="H1001" s="20"/>
      <c r="I1001" s="20"/>
      <c r="J1001" s="20"/>
      <c r="K1001" s="20"/>
    </row>
    <row r="1002" spans="1:11" ht="13.2">
      <c r="A1002" s="20"/>
      <c r="B1002" s="20"/>
      <c r="C1002" s="20"/>
      <c r="D1002" s="20"/>
      <c r="E1002" s="20"/>
      <c r="F1002" s="20"/>
      <c r="G1002" s="20"/>
      <c r="H1002" s="20"/>
      <c r="I1002" s="20"/>
      <c r="J1002" s="20"/>
      <c r="K1002" s="20"/>
    </row>
    <row r="1003" spans="1:11" ht="13.2">
      <c r="A1003" s="20"/>
      <c r="B1003" s="20"/>
      <c r="C1003" s="20"/>
      <c r="D1003" s="20"/>
      <c r="E1003" s="20"/>
      <c r="F1003" s="20"/>
      <c r="G1003" s="20"/>
      <c r="H1003" s="20"/>
      <c r="I1003" s="20"/>
      <c r="J1003" s="20"/>
      <c r="K1003" s="20"/>
    </row>
    <row r="1004" spans="1:11" ht="13.2">
      <c r="A1004" s="20"/>
      <c r="B1004" s="20"/>
      <c r="C1004" s="20"/>
      <c r="D1004" s="20"/>
      <c r="E1004" s="20"/>
      <c r="F1004" s="20"/>
      <c r="G1004" s="20"/>
      <c r="H1004" s="20"/>
      <c r="I1004" s="20"/>
      <c r="J1004" s="20"/>
      <c r="K1004" s="20"/>
    </row>
    <row r="1005" spans="1:11" ht="13.2">
      <c r="A1005" s="20"/>
      <c r="B1005" s="20"/>
      <c r="C1005" s="20"/>
      <c r="D1005" s="20"/>
      <c r="E1005" s="20"/>
      <c r="F1005" s="20"/>
      <c r="G1005" s="20"/>
      <c r="H1005" s="20"/>
      <c r="I1005" s="20"/>
      <c r="J1005" s="20"/>
      <c r="K1005" s="20"/>
    </row>
    <row r="1006" spans="1:11" ht="13.2">
      <c r="A1006" s="20"/>
      <c r="B1006" s="20"/>
      <c r="C1006" s="20"/>
      <c r="D1006" s="20"/>
      <c r="E1006" s="20"/>
      <c r="F1006" s="20"/>
      <c r="G1006" s="20"/>
      <c r="H1006" s="20"/>
      <c r="I1006" s="20"/>
      <c r="J1006" s="20"/>
      <c r="K1006" s="20"/>
    </row>
    <row r="1007" spans="1:11" ht="13.2">
      <c r="A1007" s="20"/>
      <c r="B1007" s="20"/>
      <c r="C1007" s="20"/>
      <c r="D1007" s="20"/>
      <c r="E1007" s="20"/>
      <c r="F1007" s="20"/>
      <c r="G1007" s="20"/>
      <c r="H1007" s="20"/>
      <c r="I1007" s="20"/>
      <c r="J1007" s="20"/>
      <c r="K1007" s="20"/>
    </row>
    <row r="1008" spans="1:11" ht="13.2">
      <c r="A1008" s="20"/>
      <c r="B1008" s="20"/>
      <c r="C1008" s="20"/>
      <c r="D1008" s="20"/>
      <c r="E1008" s="20"/>
      <c r="F1008" s="20"/>
      <c r="G1008" s="20"/>
      <c r="H1008" s="20"/>
      <c r="I1008" s="20"/>
      <c r="J1008" s="20"/>
      <c r="K1008" s="20"/>
    </row>
    <row r="1009" spans="1:11" ht="13.2">
      <c r="A1009" s="20"/>
      <c r="B1009" s="20"/>
      <c r="C1009" s="20"/>
      <c r="D1009" s="20"/>
      <c r="E1009" s="20"/>
      <c r="F1009" s="20"/>
      <c r="G1009" s="20"/>
      <c r="H1009" s="20"/>
      <c r="I1009" s="20"/>
      <c r="J1009" s="20"/>
      <c r="K1009" s="20"/>
    </row>
    <row r="1010" spans="1:11" ht="13.2">
      <c r="A1010" s="20"/>
      <c r="B1010" s="20"/>
      <c r="C1010" s="20"/>
      <c r="D1010" s="20"/>
      <c r="E1010" s="20"/>
      <c r="F1010" s="20"/>
      <c r="G1010" s="20"/>
      <c r="H1010" s="20"/>
      <c r="I1010" s="20"/>
      <c r="J1010" s="20"/>
      <c r="K1010" s="20"/>
    </row>
    <row r="1011" spans="1:11" ht="13.2">
      <c r="A1011" s="20"/>
      <c r="B1011" s="20"/>
      <c r="C1011" s="20"/>
      <c r="D1011" s="20"/>
      <c r="E1011" s="20"/>
      <c r="F1011" s="20"/>
      <c r="G1011" s="20"/>
      <c r="H1011" s="20"/>
      <c r="I1011" s="20"/>
      <c r="J1011" s="20"/>
      <c r="K1011" s="20"/>
    </row>
    <row r="1012" spans="1:11" ht="13.2">
      <c r="A1012" s="20"/>
      <c r="B1012" s="20"/>
      <c r="C1012" s="20"/>
      <c r="D1012" s="20"/>
      <c r="E1012" s="20"/>
      <c r="F1012" s="20"/>
      <c r="G1012" s="20"/>
      <c r="H1012" s="20"/>
      <c r="I1012" s="20"/>
      <c r="J1012" s="20"/>
      <c r="K1012" s="20"/>
    </row>
    <row r="1013" spans="1:11" ht="13.2">
      <c r="A1013" s="20"/>
      <c r="B1013" s="20"/>
      <c r="C1013" s="20"/>
      <c r="D1013" s="20"/>
      <c r="E1013" s="20"/>
      <c r="F1013" s="20"/>
      <c r="G1013" s="20"/>
      <c r="H1013" s="20"/>
      <c r="I1013" s="20"/>
      <c r="J1013" s="20"/>
      <c r="K1013" s="20"/>
    </row>
    <row r="1014" spans="1:11" ht="13.2">
      <c r="A1014" s="20"/>
      <c r="B1014" s="20"/>
      <c r="C1014" s="20"/>
      <c r="D1014" s="20"/>
      <c r="E1014" s="20"/>
      <c r="F1014" s="20"/>
      <c r="G1014" s="20"/>
      <c r="H1014" s="20"/>
      <c r="I1014" s="20"/>
      <c r="J1014" s="20"/>
      <c r="K1014" s="20"/>
    </row>
    <row r="1015" spans="1:11" ht="13.2">
      <c r="A1015" s="20"/>
      <c r="B1015" s="20"/>
      <c r="C1015" s="20"/>
      <c r="D1015" s="20"/>
      <c r="E1015" s="20"/>
      <c r="F1015" s="20"/>
      <c r="G1015" s="20"/>
      <c r="H1015" s="20"/>
      <c r="I1015" s="20"/>
      <c r="J1015" s="20"/>
      <c r="K1015" s="20"/>
    </row>
    <row r="1016" spans="1:11" ht="13.2">
      <c r="A1016" s="20"/>
      <c r="B1016" s="20"/>
      <c r="C1016" s="20"/>
      <c r="D1016" s="20"/>
      <c r="E1016" s="20"/>
      <c r="F1016" s="20"/>
      <c r="G1016" s="20"/>
      <c r="H1016" s="20"/>
      <c r="I1016" s="20"/>
      <c r="J1016" s="20"/>
      <c r="K1016" s="20"/>
    </row>
    <row r="1017" spans="1:11" ht="13.2">
      <c r="A1017" s="20"/>
      <c r="B1017" s="20"/>
      <c r="C1017" s="20"/>
      <c r="D1017" s="20"/>
      <c r="E1017" s="20"/>
      <c r="F1017" s="20"/>
      <c r="G1017" s="20"/>
      <c r="H1017" s="20"/>
      <c r="I1017" s="20"/>
      <c r="J1017" s="20"/>
      <c r="K1017" s="20"/>
    </row>
    <row r="1018" spans="1:11" ht="13.2">
      <c r="A1018" s="20"/>
      <c r="B1018" s="20"/>
      <c r="C1018" s="20"/>
      <c r="D1018" s="20"/>
      <c r="E1018" s="20"/>
      <c r="F1018" s="20"/>
      <c r="G1018" s="20"/>
      <c r="H1018" s="20"/>
      <c r="I1018" s="20"/>
      <c r="J1018" s="20"/>
      <c r="K1018" s="20"/>
    </row>
    <row r="1019" spans="1:11" ht="13.2">
      <c r="A1019" s="20"/>
      <c r="B1019" s="20"/>
      <c r="C1019" s="20"/>
      <c r="D1019" s="20"/>
      <c r="E1019" s="20"/>
      <c r="F1019" s="20"/>
      <c r="G1019" s="20"/>
      <c r="H1019" s="20"/>
      <c r="I1019" s="20"/>
      <c r="J1019" s="20"/>
      <c r="K1019" s="20"/>
    </row>
    <row r="1020" spans="1:11" ht="13.2">
      <c r="A1020" s="20"/>
      <c r="B1020" s="20"/>
      <c r="C1020" s="20"/>
      <c r="D1020" s="20"/>
      <c r="E1020" s="20"/>
      <c r="F1020" s="20"/>
      <c r="G1020" s="20"/>
      <c r="H1020" s="20"/>
      <c r="I1020" s="20"/>
      <c r="J1020" s="20"/>
      <c r="K1020" s="20"/>
    </row>
    <row r="1021" spans="1:11" ht="13.2">
      <c r="A1021" s="20"/>
      <c r="B1021" s="20"/>
      <c r="C1021" s="20"/>
      <c r="D1021" s="20"/>
      <c r="E1021" s="20"/>
      <c r="F1021" s="20"/>
      <c r="G1021" s="20"/>
      <c r="H1021" s="20"/>
      <c r="I1021" s="20"/>
      <c r="J1021" s="20"/>
      <c r="K1021" s="20"/>
    </row>
  </sheetData>
  <mergeCells count="3">
    <mergeCell ref="B2:D2"/>
    <mergeCell ref="E2:G2"/>
    <mergeCell ref="H2:J2"/>
  </mergeCells>
  <dataValidations count="1">
    <dataValidation type="custom" errorStyle="warning" allowBlank="1" showInputMessage="1" showErrorMessage="1" errorTitle="WARNING" error="Editing this cell may compromise the functionality of the cost tool." sqref="A1:J8" xr:uid="{C387736E-4171-4D94-8A43-E35D4E6D8361}">
      <formula1>""</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Z1004"/>
  <sheetViews>
    <sheetView topLeftCell="A20" workbookViewId="0">
      <selection activeCell="E24" sqref="E24"/>
    </sheetView>
  </sheetViews>
  <sheetFormatPr defaultColWidth="12.6640625" defaultRowHeight="15.75" customHeight="1"/>
  <cols>
    <col min="1" max="1" width="37.21875" customWidth="1"/>
    <col min="2" max="2" width="21" customWidth="1"/>
    <col min="3" max="3" width="12.21875" customWidth="1"/>
    <col min="4" max="4" width="40.21875" style="98" customWidth="1"/>
    <col min="5" max="5" width="36" customWidth="1"/>
    <col min="6" max="6" width="25" customWidth="1"/>
    <col min="7" max="7" width="9.33203125" customWidth="1"/>
  </cols>
  <sheetData>
    <row r="1" spans="1:26" ht="13.2">
      <c r="B1" s="17"/>
      <c r="C1" s="66"/>
      <c r="D1" s="20"/>
    </row>
    <row r="2" spans="1:26" ht="52.8">
      <c r="A2" s="24" t="s">
        <v>131</v>
      </c>
      <c r="B2" s="67" t="s">
        <v>132</v>
      </c>
      <c r="C2" s="61" t="s">
        <v>133</v>
      </c>
      <c r="D2" s="43" t="s">
        <v>134</v>
      </c>
      <c r="E2" s="24" t="s">
        <v>135</v>
      </c>
      <c r="H2" s="24"/>
      <c r="I2" s="24"/>
      <c r="J2" s="24"/>
      <c r="K2" s="24"/>
      <c r="L2" s="24"/>
      <c r="M2" s="24"/>
      <c r="N2" s="24"/>
      <c r="O2" s="24"/>
      <c r="P2" s="24"/>
      <c r="Q2" s="24"/>
      <c r="R2" s="24"/>
      <c r="S2" s="24"/>
      <c r="T2" s="24"/>
      <c r="U2" s="24"/>
      <c r="V2" s="24"/>
      <c r="W2" s="24"/>
      <c r="X2" s="24"/>
      <c r="Y2" s="24"/>
      <c r="Z2" s="24"/>
    </row>
    <row r="3" spans="1:26" ht="49.8" customHeight="1">
      <c r="A3" s="1" t="s">
        <v>136</v>
      </c>
      <c r="B3" s="62">
        <f>IF('1 Implementation Details'!B15="yes",C3*1.5,C3)</f>
        <v>23.36</v>
      </c>
      <c r="C3" s="39">
        <v>23.36</v>
      </c>
      <c r="D3" s="20" t="s">
        <v>137</v>
      </c>
      <c r="E3" s="68" t="s">
        <v>138</v>
      </c>
    </row>
    <row r="4" spans="1:26" ht="52.2" customHeight="1">
      <c r="A4" s="1" t="s">
        <v>139</v>
      </c>
      <c r="B4" s="62">
        <f>IF('1 Implementation Details'!B15="yes",C4*1.5,C4)</f>
        <v>48580</v>
      </c>
      <c r="C4" s="39">
        <v>48580</v>
      </c>
      <c r="D4" s="69" t="s">
        <v>140</v>
      </c>
      <c r="E4" s="68" t="s">
        <v>138</v>
      </c>
    </row>
    <row r="5" spans="1:26" ht="64.2" customHeight="1">
      <c r="A5" s="1" t="s">
        <v>141</v>
      </c>
      <c r="B5" s="62">
        <v>54645</v>
      </c>
      <c r="C5" s="39">
        <v>36430</v>
      </c>
      <c r="D5" s="70" t="s">
        <v>142</v>
      </c>
      <c r="E5" s="71" t="s">
        <v>143</v>
      </c>
    </row>
    <row r="6" spans="1:26" ht="78.599999999999994" customHeight="1">
      <c r="A6" s="1" t="s">
        <v>144</v>
      </c>
      <c r="B6" s="72">
        <v>45.73</v>
      </c>
      <c r="C6" s="39">
        <v>30.49</v>
      </c>
      <c r="D6" s="20" t="s">
        <v>145</v>
      </c>
    </row>
    <row r="7" spans="1:26" ht="47.4" customHeight="1">
      <c r="A7" s="1" t="s">
        <v>146</v>
      </c>
      <c r="B7" s="17">
        <v>23.36</v>
      </c>
      <c r="C7" s="39"/>
      <c r="D7" s="20" t="s">
        <v>147</v>
      </c>
    </row>
    <row r="8" spans="1:26" ht="13.2">
      <c r="A8" s="1" t="s">
        <v>148</v>
      </c>
      <c r="B8" s="17" t="s">
        <v>856</v>
      </c>
      <c r="C8" s="39"/>
      <c r="D8" s="20"/>
    </row>
    <row r="9" spans="1:26" ht="13.2">
      <c r="A9" s="1" t="s">
        <v>149</v>
      </c>
      <c r="B9" s="17">
        <v>0</v>
      </c>
      <c r="C9" s="39"/>
      <c r="D9" s="20"/>
    </row>
    <row r="10" spans="1:26" ht="56.4" customHeight="1">
      <c r="A10" s="1" t="s">
        <v>150</v>
      </c>
      <c r="B10" s="62">
        <v>101685</v>
      </c>
      <c r="C10" s="73">
        <v>67790</v>
      </c>
      <c r="D10" s="70" t="s">
        <v>151</v>
      </c>
      <c r="E10" s="74" t="s">
        <v>152</v>
      </c>
    </row>
    <row r="11" spans="1:26" ht="56.4" customHeight="1">
      <c r="A11" s="1" t="s">
        <v>153</v>
      </c>
      <c r="B11" s="62">
        <v>106110</v>
      </c>
      <c r="C11" s="39">
        <v>70740</v>
      </c>
      <c r="D11" s="20" t="s">
        <v>154</v>
      </c>
      <c r="E11" s="71" t="s">
        <v>155</v>
      </c>
    </row>
    <row r="12" spans="1:26" ht="56.4" customHeight="1">
      <c r="A12" s="1" t="s">
        <v>156</v>
      </c>
      <c r="B12" s="62">
        <v>107190</v>
      </c>
      <c r="C12" s="39">
        <v>71460</v>
      </c>
      <c r="D12" s="70" t="s">
        <v>157</v>
      </c>
      <c r="E12" s="71" t="s">
        <v>158</v>
      </c>
    </row>
    <row r="13" spans="1:26" ht="56.4" customHeight="1">
      <c r="A13" s="1" t="s">
        <v>159</v>
      </c>
      <c r="B13" s="62">
        <v>110700</v>
      </c>
      <c r="C13" s="39">
        <v>73800</v>
      </c>
      <c r="D13" s="69" t="s">
        <v>160</v>
      </c>
      <c r="E13" s="71" t="s">
        <v>161</v>
      </c>
    </row>
    <row r="14" spans="1:26" ht="56.4" customHeight="1">
      <c r="A14" s="1" t="s">
        <v>162</v>
      </c>
      <c r="B14" s="62">
        <v>107655</v>
      </c>
      <c r="C14" s="39">
        <v>71770</v>
      </c>
      <c r="D14" s="70" t="s">
        <v>163</v>
      </c>
      <c r="E14" s="71" t="s">
        <v>164</v>
      </c>
    </row>
    <row r="15" spans="1:26" ht="56.4" customHeight="1">
      <c r="A15" s="1" t="s">
        <v>165</v>
      </c>
      <c r="B15" s="62">
        <v>110445</v>
      </c>
      <c r="C15" s="39">
        <v>73630</v>
      </c>
      <c r="D15" s="70" t="s">
        <v>166</v>
      </c>
      <c r="E15" s="71" t="s">
        <v>167</v>
      </c>
    </row>
    <row r="16" spans="1:26" ht="56.4" customHeight="1">
      <c r="A16" s="1" t="s">
        <v>168</v>
      </c>
      <c r="B16" s="62">
        <v>112005</v>
      </c>
      <c r="C16" s="39">
        <v>74670</v>
      </c>
      <c r="D16" s="70" t="s">
        <v>169</v>
      </c>
      <c r="E16" s="71" t="s">
        <v>170</v>
      </c>
    </row>
    <row r="17" spans="1:5" ht="56.4" customHeight="1">
      <c r="A17" s="1" t="s">
        <v>171</v>
      </c>
      <c r="B17" s="62">
        <v>166530</v>
      </c>
      <c r="C17" s="39">
        <v>111020</v>
      </c>
      <c r="D17" s="70" t="s">
        <v>172</v>
      </c>
      <c r="E17" s="71" t="s">
        <v>173</v>
      </c>
    </row>
    <row r="18" spans="1:5" ht="33" customHeight="1">
      <c r="A18" s="1" t="s">
        <v>174</v>
      </c>
      <c r="B18" s="62" t="s">
        <v>856</v>
      </c>
      <c r="C18" s="39"/>
      <c r="D18" s="20" t="s">
        <v>175</v>
      </c>
    </row>
    <row r="19" spans="1:5" ht="47.4" customHeight="1">
      <c r="A19" s="1" t="s">
        <v>176</v>
      </c>
      <c r="B19" s="62">
        <v>115800</v>
      </c>
      <c r="C19" s="39">
        <v>77200</v>
      </c>
      <c r="D19" s="70" t="s">
        <v>177</v>
      </c>
      <c r="E19" s="71" t="s">
        <v>178</v>
      </c>
    </row>
    <row r="20" spans="1:5" ht="47.4" customHeight="1">
      <c r="A20" s="1" t="s">
        <v>179</v>
      </c>
      <c r="B20" s="62">
        <v>102855</v>
      </c>
      <c r="C20" s="39"/>
      <c r="D20" s="70" t="s">
        <v>180</v>
      </c>
      <c r="E20" s="74" t="s">
        <v>181</v>
      </c>
    </row>
    <row r="21" spans="1:5" ht="47.4" customHeight="1">
      <c r="A21" s="1" t="s">
        <v>182</v>
      </c>
      <c r="B21" s="62">
        <v>20.95</v>
      </c>
      <c r="C21" s="39">
        <v>20.95</v>
      </c>
      <c r="D21" s="70" t="s">
        <v>183</v>
      </c>
      <c r="E21" s="71" t="s">
        <v>184</v>
      </c>
    </row>
    <row r="22" spans="1:5" ht="47.4" customHeight="1">
      <c r="A22" s="1" t="s">
        <v>185</v>
      </c>
      <c r="B22" s="62" t="s">
        <v>856</v>
      </c>
      <c r="C22" s="39"/>
      <c r="D22" s="20" t="s">
        <v>186</v>
      </c>
    </row>
    <row r="23" spans="1:5" ht="47.4" customHeight="1" thickBot="1">
      <c r="A23" s="1" t="s">
        <v>187</v>
      </c>
      <c r="B23" s="17" t="s">
        <v>856</v>
      </c>
      <c r="C23" s="39"/>
      <c r="D23" s="20" t="s">
        <v>186</v>
      </c>
    </row>
    <row r="24" spans="1:5" ht="63" customHeight="1" thickBot="1">
      <c r="A24" s="1" t="s">
        <v>188</v>
      </c>
      <c r="B24" s="17">
        <v>10.199999999999999</v>
      </c>
      <c r="C24" s="39"/>
      <c r="D24" s="108" t="s">
        <v>857</v>
      </c>
    </row>
    <row r="25" spans="1:5" ht="63" customHeight="1" thickBot="1">
      <c r="A25" s="1" t="s">
        <v>189</v>
      </c>
      <c r="B25" s="17">
        <v>15.89</v>
      </c>
      <c r="C25" s="39"/>
      <c r="D25" s="108" t="s">
        <v>858</v>
      </c>
    </row>
    <row r="26" spans="1:5" ht="18.600000000000001" customHeight="1">
      <c r="A26" s="1" t="s">
        <v>190</v>
      </c>
      <c r="B26" s="17">
        <v>10.199999999999999</v>
      </c>
      <c r="C26" s="39"/>
      <c r="D26" s="20" t="s">
        <v>191</v>
      </c>
    </row>
    <row r="27" spans="1:5" ht="47.4" customHeight="1">
      <c r="A27" s="1" t="s">
        <v>192</v>
      </c>
      <c r="B27" s="17">
        <v>0.05</v>
      </c>
      <c r="C27" s="39"/>
      <c r="D27" s="20" t="s">
        <v>193</v>
      </c>
    </row>
    <row r="28" spans="1:5" ht="13.2">
      <c r="A28" s="1" t="s">
        <v>194</v>
      </c>
      <c r="B28" s="17" t="s">
        <v>856</v>
      </c>
      <c r="C28" s="39"/>
      <c r="D28" s="20" t="s">
        <v>195</v>
      </c>
    </row>
    <row r="29" spans="1:5" ht="13.2">
      <c r="B29" s="17"/>
      <c r="C29" s="66"/>
      <c r="D29" s="20"/>
    </row>
    <row r="30" spans="1:5" ht="13.2">
      <c r="B30" s="17"/>
      <c r="C30" s="66"/>
      <c r="D30" s="20"/>
    </row>
    <row r="31" spans="1:5" ht="13.2">
      <c r="B31" s="17"/>
      <c r="C31" s="66"/>
      <c r="D31" s="20"/>
    </row>
    <row r="32" spans="1:5" ht="13.2">
      <c r="B32" s="17"/>
      <c r="C32" s="66"/>
      <c r="D32" s="20"/>
    </row>
    <row r="33" spans="2:4" ht="13.2">
      <c r="B33" s="17"/>
      <c r="C33" s="66"/>
      <c r="D33" s="20"/>
    </row>
    <row r="34" spans="2:4" ht="13.2">
      <c r="B34" s="17"/>
      <c r="C34" s="66"/>
      <c r="D34" s="20"/>
    </row>
    <row r="35" spans="2:4" ht="13.2">
      <c r="B35" s="17"/>
      <c r="C35" s="66"/>
      <c r="D35" s="20"/>
    </row>
    <row r="36" spans="2:4" ht="13.2">
      <c r="B36" s="17"/>
      <c r="C36" s="66"/>
      <c r="D36" s="20"/>
    </row>
    <row r="37" spans="2:4" ht="13.2">
      <c r="B37" s="17"/>
      <c r="C37" s="66"/>
      <c r="D37" s="20"/>
    </row>
    <row r="38" spans="2:4" ht="13.2">
      <c r="B38" s="17"/>
      <c r="C38" s="66"/>
      <c r="D38" s="20"/>
    </row>
    <row r="39" spans="2:4" ht="13.2">
      <c r="B39" s="17"/>
      <c r="C39" s="66"/>
      <c r="D39" s="20"/>
    </row>
    <row r="40" spans="2:4" ht="13.2">
      <c r="B40" s="17"/>
      <c r="C40" s="66"/>
      <c r="D40" s="20"/>
    </row>
    <row r="41" spans="2:4" ht="13.2">
      <c r="B41" s="17"/>
      <c r="C41" s="66"/>
      <c r="D41" s="20"/>
    </row>
    <row r="42" spans="2:4" ht="13.2">
      <c r="B42" s="17"/>
      <c r="C42" s="66"/>
      <c r="D42" s="20"/>
    </row>
    <row r="43" spans="2:4" ht="13.2">
      <c r="B43" s="17"/>
      <c r="C43" s="66"/>
      <c r="D43" s="20"/>
    </row>
    <row r="44" spans="2:4" ht="13.2">
      <c r="B44" s="17"/>
      <c r="C44" s="66"/>
      <c r="D44" s="20"/>
    </row>
    <row r="45" spans="2:4" ht="13.2">
      <c r="B45" s="17"/>
      <c r="C45" s="66"/>
      <c r="D45" s="20"/>
    </row>
    <row r="46" spans="2:4" ht="13.2">
      <c r="B46" s="17"/>
      <c r="C46" s="66"/>
      <c r="D46" s="20"/>
    </row>
    <row r="47" spans="2:4" ht="13.2">
      <c r="B47" s="17"/>
      <c r="C47" s="66"/>
      <c r="D47" s="20"/>
    </row>
    <row r="48" spans="2:4" ht="13.2">
      <c r="B48" s="17"/>
      <c r="C48" s="66"/>
      <c r="D48" s="20"/>
    </row>
    <row r="49" spans="2:4" ht="13.2">
      <c r="B49" s="17"/>
      <c r="C49" s="66"/>
      <c r="D49" s="20"/>
    </row>
    <row r="50" spans="2:4" ht="13.2">
      <c r="B50" s="17"/>
      <c r="C50" s="66"/>
      <c r="D50" s="20"/>
    </row>
    <row r="51" spans="2:4" ht="13.2">
      <c r="B51" s="17"/>
      <c r="C51" s="66"/>
      <c r="D51" s="20"/>
    </row>
    <row r="52" spans="2:4" ht="13.2">
      <c r="B52" s="17"/>
      <c r="C52" s="66"/>
      <c r="D52" s="20"/>
    </row>
    <row r="53" spans="2:4" ht="13.2">
      <c r="B53" s="17"/>
      <c r="C53" s="66"/>
      <c r="D53" s="20"/>
    </row>
    <row r="54" spans="2:4" ht="13.2">
      <c r="B54" s="17"/>
      <c r="C54" s="66"/>
      <c r="D54" s="20"/>
    </row>
    <row r="55" spans="2:4" ht="13.2">
      <c r="B55" s="17"/>
      <c r="C55" s="66"/>
      <c r="D55" s="20"/>
    </row>
    <row r="56" spans="2:4" ht="13.2">
      <c r="B56" s="17"/>
      <c r="C56" s="66"/>
      <c r="D56" s="20"/>
    </row>
    <row r="57" spans="2:4" ht="13.2">
      <c r="B57" s="17"/>
      <c r="C57" s="66"/>
      <c r="D57" s="20"/>
    </row>
    <row r="58" spans="2:4" ht="13.2">
      <c r="B58" s="17"/>
      <c r="C58" s="66"/>
      <c r="D58" s="20"/>
    </row>
    <row r="59" spans="2:4" ht="13.2">
      <c r="B59" s="17"/>
      <c r="C59" s="66"/>
      <c r="D59" s="20"/>
    </row>
    <row r="60" spans="2:4" ht="13.2">
      <c r="B60" s="17"/>
      <c r="C60" s="66"/>
      <c r="D60" s="20"/>
    </row>
    <row r="61" spans="2:4" ht="13.2">
      <c r="B61" s="17"/>
      <c r="C61" s="66"/>
      <c r="D61" s="20"/>
    </row>
    <row r="62" spans="2:4" ht="13.2">
      <c r="B62" s="17"/>
      <c r="C62" s="66"/>
      <c r="D62" s="20"/>
    </row>
    <row r="63" spans="2:4" ht="13.2">
      <c r="B63" s="17"/>
      <c r="C63" s="66"/>
      <c r="D63" s="20"/>
    </row>
    <row r="64" spans="2:4" ht="13.2">
      <c r="B64" s="17"/>
      <c r="C64" s="66"/>
      <c r="D64" s="20"/>
    </row>
    <row r="65" spans="2:4" ht="13.2">
      <c r="B65" s="17"/>
      <c r="C65" s="66"/>
      <c r="D65" s="20"/>
    </row>
    <row r="66" spans="2:4" ht="13.2">
      <c r="B66" s="17"/>
      <c r="C66" s="66"/>
      <c r="D66" s="20"/>
    </row>
    <row r="67" spans="2:4" ht="13.2">
      <c r="B67" s="17"/>
      <c r="C67" s="66"/>
      <c r="D67" s="20"/>
    </row>
    <row r="68" spans="2:4" ht="13.2">
      <c r="B68" s="17"/>
      <c r="C68" s="66"/>
      <c r="D68" s="20"/>
    </row>
    <row r="69" spans="2:4" ht="13.2">
      <c r="B69" s="17"/>
      <c r="C69" s="66"/>
      <c r="D69" s="20"/>
    </row>
    <row r="70" spans="2:4" ht="13.2">
      <c r="B70" s="17"/>
      <c r="C70" s="66"/>
      <c r="D70" s="20"/>
    </row>
    <row r="71" spans="2:4" ht="13.2">
      <c r="B71" s="17"/>
      <c r="C71" s="66"/>
      <c r="D71" s="20"/>
    </row>
    <row r="72" spans="2:4" ht="13.2">
      <c r="B72" s="17"/>
      <c r="C72" s="66"/>
      <c r="D72" s="20"/>
    </row>
    <row r="73" spans="2:4" ht="13.2">
      <c r="B73" s="17"/>
      <c r="C73" s="66"/>
      <c r="D73" s="20"/>
    </row>
    <row r="74" spans="2:4" ht="13.2">
      <c r="B74" s="17"/>
      <c r="C74" s="66"/>
      <c r="D74" s="20"/>
    </row>
    <row r="75" spans="2:4" ht="13.2">
      <c r="B75" s="17"/>
      <c r="C75" s="66"/>
      <c r="D75" s="20"/>
    </row>
    <row r="76" spans="2:4" ht="13.2">
      <c r="B76" s="17"/>
      <c r="C76" s="66"/>
      <c r="D76" s="20"/>
    </row>
    <row r="77" spans="2:4" ht="13.2">
      <c r="B77" s="17"/>
      <c r="C77" s="66"/>
      <c r="D77" s="20"/>
    </row>
    <row r="78" spans="2:4" ht="13.2">
      <c r="B78" s="17"/>
      <c r="C78" s="66"/>
      <c r="D78" s="20"/>
    </row>
    <row r="79" spans="2:4" ht="13.2">
      <c r="B79" s="17"/>
      <c r="C79" s="66"/>
      <c r="D79" s="20"/>
    </row>
    <row r="80" spans="2:4" ht="13.2">
      <c r="B80" s="17"/>
      <c r="C80" s="66"/>
      <c r="D80" s="20"/>
    </row>
    <row r="81" spans="2:4" ht="13.2">
      <c r="B81" s="17"/>
      <c r="C81" s="66"/>
      <c r="D81" s="20"/>
    </row>
    <row r="82" spans="2:4" ht="13.2">
      <c r="B82" s="17"/>
      <c r="C82" s="66"/>
      <c r="D82" s="20"/>
    </row>
    <row r="83" spans="2:4" ht="13.2">
      <c r="B83" s="17"/>
      <c r="C83" s="66"/>
      <c r="D83" s="20"/>
    </row>
    <row r="84" spans="2:4" ht="13.2">
      <c r="B84" s="17"/>
      <c r="C84" s="66"/>
      <c r="D84" s="20"/>
    </row>
    <row r="85" spans="2:4" ht="13.2">
      <c r="B85" s="17"/>
      <c r="C85" s="66"/>
      <c r="D85" s="20"/>
    </row>
    <row r="86" spans="2:4" ht="13.2">
      <c r="B86" s="17"/>
      <c r="C86" s="66"/>
      <c r="D86" s="20"/>
    </row>
    <row r="87" spans="2:4" ht="13.2">
      <c r="B87" s="17"/>
      <c r="C87" s="66"/>
      <c r="D87" s="20"/>
    </row>
    <row r="88" spans="2:4" ht="13.2">
      <c r="B88" s="17"/>
      <c r="C88" s="66"/>
      <c r="D88" s="20"/>
    </row>
    <row r="89" spans="2:4" ht="13.2">
      <c r="B89" s="17"/>
      <c r="C89" s="66"/>
      <c r="D89" s="20"/>
    </row>
    <row r="90" spans="2:4" ht="13.2">
      <c r="B90" s="17"/>
      <c r="C90" s="66"/>
      <c r="D90" s="20"/>
    </row>
    <row r="91" spans="2:4" ht="13.2">
      <c r="B91" s="17"/>
      <c r="C91" s="66"/>
      <c r="D91" s="20"/>
    </row>
    <row r="92" spans="2:4" ht="13.2">
      <c r="B92" s="17"/>
      <c r="C92" s="66"/>
      <c r="D92" s="20"/>
    </row>
    <row r="93" spans="2:4" ht="13.2">
      <c r="B93" s="17"/>
      <c r="C93" s="66"/>
      <c r="D93" s="20"/>
    </row>
    <row r="94" spans="2:4" ht="13.2">
      <c r="B94" s="17"/>
      <c r="C94" s="66"/>
      <c r="D94" s="20"/>
    </row>
    <row r="95" spans="2:4" ht="13.2">
      <c r="B95" s="17"/>
      <c r="C95" s="66"/>
      <c r="D95" s="20"/>
    </row>
    <row r="96" spans="2:4" ht="13.2">
      <c r="B96" s="17"/>
      <c r="C96" s="66"/>
      <c r="D96" s="20"/>
    </row>
    <row r="97" spans="2:4" ht="13.2">
      <c r="B97" s="17"/>
      <c r="C97" s="66"/>
      <c r="D97" s="20"/>
    </row>
    <row r="98" spans="2:4" ht="13.2">
      <c r="B98" s="17"/>
      <c r="C98" s="66"/>
      <c r="D98" s="20"/>
    </row>
    <row r="99" spans="2:4" ht="13.2">
      <c r="B99" s="17"/>
      <c r="C99" s="66"/>
      <c r="D99" s="20"/>
    </row>
    <row r="100" spans="2:4" ht="13.2">
      <c r="B100" s="17"/>
      <c r="C100" s="66"/>
      <c r="D100" s="20"/>
    </row>
    <row r="101" spans="2:4" ht="13.2">
      <c r="B101" s="17"/>
      <c r="C101" s="66"/>
      <c r="D101" s="20"/>
    </row>
    <row r="102" spans="2:4" ht="13.2">
      <c r="B102" s="17"/>
      <c r="C102" s="66"/>
      <c r="D102" s="20"/>
    </row>
    <row r="103" spans="2:4" ht="13.2">
      <c r="B103" s="17"/>
      <c r="C103" s="66"/>
      <c r="D103" s="20"/>
    </row>
    <row r="104" spans="2:4" ht="13.2">
      <c r="B104" s="17"/>
      <c r="C104" s="66"/>
      <c r="D104" s="20"/>
    </row>
    <row r="105" spans="2:4" ht="13.2">
      <c r="B105" s="17"/>
      <c r="C105" s="66"/>
      <c r="D105" s="20"/>
    </row>
    <row r="106" spans="2:4" ht="13.2">
      <c r="B106" s="17"/>
      <c r="C106" s="66"/>
      <c r="D106" s="20"/>
    </row>
    <row r="107" spans="2:4" ht="13.2">
      <c r="B107" s="17"/>
      <c r="C107" s="66"/>
      <c r="D107" s="20"/>
    </row>
    <row r="108" spans="2:4" ht="13.2">
      <c r="B108" s="17"/>
      <c r="C108" s="66"/>
      <c r="D108" s="20"/>
    </row>
    <row r="109" spans="2:4" ht="13.2">
      <c r="B109" s="17"/>
      <c r="C109" s="66"/>
      <c r="D109" s="20"/>
    </row>
    <row r="110" spans="2:4" ht="13.2">
      <c r="B110" s="17"/>
      <c r="C110" s="66"/>
      <c r="D110" s="20"/>
    </row>
    <row r="111" spans="2:4" ht="13.2">
      <c r="B111" s="17"/>
      <c r="C111" s="66"/>
      <c r="D111" s="20"/>
    </row>
    <row r="112" spans="2:4" ht="13.2">
      <c r="B112" s="17"/>
      <c r="C112" s="66"/>
      <c r="D112" s="20"/>
    </row>
    <row r="113" spans="2:4" ht="13.2">
      <c r="B113" s="17"/>
      <c r="C113" s="66"/>
      <c r="D113" s="20"/>
    </row>
    <row r="114" spans="2:4" ht="13.2">
      <c r="B114" s="17"/>
      <c r="C114" s="66"/>
      <c r="D114" s="20"/>
    </row>
    <row r="115" spans="2:4" ht="13.2">
      <c r="B115" s="17"/>
      <c r="C115" s="66"/>
      <c r="D115" s="20"/>
    </row>
    <row r="116" spans="2:4" ht="13.2">
      <c r="B116" s="17"/>
      <c r="C116" s="66"/>
      <c r="D116" s="20"/>
    </row>
    <row r="117" spans="2:4" ht="13.2">
      <c r="B117" s="17"/>
      <c r="C117" s="66"/>
      <c r="D117" s="20"/>
    </row>
    <row r="118" spans="2:4" ht="13.2">
      <c r="B118" s="17"/>
      <c r="C118" s="66"/>
      <c r="D118" s="20"/>
    </row>
    <row r="119" spans="2:4" ht="13.2">
      <c r="B119" s="17"/>
      <c r="C119" s="66"/>
      <c r="D119" s="20"/>
    </row>
    <row r="120" spans="2:4" ht="13.2">
      <c r="B120" s="17"/>
      <c r="C120" s="66"/>
      <c r="D120" s="20"/>
    </row>
    <row r="121" spans="2:4" ht="13.2">
      <c r="B121" s="17"/>
      <c r="C121" s="66"/>
      <c r="D121" s="20"/>
    </row>
    <row r="122" spans="2:4" ht="13.2">
      <c r="B122" s="17"/>
      <c r="C122" s="66"/>
      <c r="D122" s="20"/>
    </row>
    <row r="123" spans="2:4" ht="13.2">
      <c r="B123" s="17"/>
      <c r="C123" s="66"/>
      <c r="D123" s="20"/>
    </row>
    <row r="124" spans="2:4" ht="13.2">
      <c r="B124" s="17"/>
      <c r="C124" s="66"/>
      <c r="D124" s="20"/>
    </row>
    <row r="125" spans="2:4" ht="13.2">
      <c r="B125" s="17"/>
      <c r="C125" s="66"/>
      <c r="D125" s="20"/>
    </row>
    <row r="126" spans="2:4" ht="13.2">
      <c r="B126" s="17"/>
      <c r="C126" s="66"/>
      <c r="D126" s="20"/>
    </row>
    <row r="127" spans="2:4" ht="13.2">
      <c r="B127" s="17"/>
      <c r="C127" s="66"/>
      <c r="D127" s="20"/>
    </row>
    <row r="128" spans="2:4" ht="13.2">
      <c r="B128" s="17"/>
      <c r="C128" s="66"/>
      <c r="D128" s="20"/>
    </row>
    <row r="129" spans="2:4" ht="13.2">
      <c r="B129" s="17"/>
      <c r="C129" s="66"/>
      <c r="D129" s="20"/>
    </row>
    <row r="130" spans="2:4" ht="13.2">
      <c r="B130" s="17"/>
      <c r="C130" s="66"/>
      <c r="D130" s="20"/>
    </row>
    <row r="131" spans="2:4" ht="13.2">
      <c r="B131" s="17"/>
      <c r="C131" s="66"/>
      <c r="D131" s="20"/>
    </row>
    <row r="132" spans="2:4" ht="13.2">
      <c r="B132" s="17"/>
      <c r="C132" s="66"/>
      <c r="D132" s="20"/>
    </row>
    <row r="133" spans="2:4" ht="13.2">
      <c r="B133" s="17"/>
      <c r="C133" s="66"/>
      <c r="D133" s="20"/>
    </row>
    <row r="134" spans="2:4" ht="13.2">
      <c r="B134" s="17"/>
      <c r="C134" s="66"/>
      <c r="D134" s="20"/>
    </row>
    <row r="135" spans="2:4" ht="13.2">
      <c r="B135" s="17"/>
      <c r="C135" s="66"/>
      <c r="D135" s="20"/>
    </row>
    <row r="136" spans="2:4" ht="13.2">
      <c r="B136" s="17"/>
      <c r="C136" s="66"/>
      <c r="D136" s="20"/>
    </row>
    <row r="137" spans="2:4" ht="13.2">
      <c r="B137" s="17"/>
      <c r="C137" s="66"/>
      <c r="D137" s="20"/>
    </row>
    <row r="138" spans="2:4" ht="13.2">
      <c r="B138" s="17"/>
      <c r="C138" s="66"/>
      <c r="D138" s="20"/>
    </row>
    <row r="139" spans="2:4" ht="13.2">
      <c r="B139" s="17"/>
      <c r="C139" s="66"/>
      <c r="D139" s="20"/>
    </row>
    <row r="140" spans="2:4" ht="13.2">
      <c r="B140" s="17"/>
      <c r="C140" s="66"/>
      <c r="D140" s="20"/>
    </row>
    <row r="141" spans="2:4" ht="13.2">
      <c r="B141" s="17"/>
      <c r="C141" s="66"/>
      <c r="D141" s="20"/>
    </row>
    <row r="142" spans="2:4" ht="13.2">
      <c r="B142" s="17"/>
      <c r="C142" s="66"/>
      <c r="D142" s="20"/>
    </row>
    <row r="143" spans="2:4" ht="13.2">
      <c r="B143" s="17"/>
      <c r="C143" s="66"/>
      <c r="D143" s="20"/>
    </row>
    <row r="144" spans="2:4" ht="13.2">
      <c r="B144" s="17"/>
      <c r="C144" s="66"/>
      <c r="D144" s="20"/>
    </row>
    <row r="145" spans="2:4" ht="13.2">
      <c r="B145" s="17"/>
      <c r="C145" s="66"/>
      <c r="D145" s="20"/>
    </row>
    <row r="146" spans="2:4" ht="13.2">
      <c r="B146" s="17"/>
      <c r="C146" s="66"/>
      <c r="D146" s="20"/>
    </row>
    <row r="147" spans="2:4" ht="13.2">
      <c r="B147" s="17"/>
      <c r="C147" s="66"/>
      <c r="D147" s="20"/>
    </row>
    <row r="148" spans="2:4" ht="13.2">
      <c r="B148" s="17"/>
      <c r="C148" s="66"/>
      <c r="D148" s="20"/>
    </row>
    <row r="149" spans="2:4" ht="13.2">
      <c r="B149" s="17"/>
      <c r="C149" s="66"/>
      <c r="D149" s="20"/>
    </row>
    <row r="150" spans="2:4" ht="13.2">
      <c r="B150" s="17"/>
      <c r="C150" s="66"/>
      <c r="D150" s="20"/>
    </row>
    <row r="151" spans="2:4" ht="13.2">
      <c r="B151" s="17"/>
      <c r="C151" s="66"/>
      <c r="D151" s="20"/>
    </row>
    <row r="152" spans="2:4" ht="13.2">
      <c r="B152" s="17"/>
      <c r="C152" s="66"/>
      <c r="D152" s="20"/>
    </row>
    <row r="153" spans="2:4" ht="13.2">
      <c r="B153" s="17"/>
      <c r="C153" s="66"/>
      <c r="D153" s="20"/>
    </row>
    <row r="154" spans="2:4" ht="13.2">
      <c r="B154" s="17"/>
      <c r="C154" s="66"/>
      <c r="D154" s="20"/>
    </row>
    <row r="155" spans="2:4" ht="13.2">
      <c r="B155" s="17"/>
      <c r="C155" s="66"/>
      <c r="D155" s="20"/>
    </row>
    <row r="156" spans="2:4" ht="13.2">
      <c r="B156" s="17"/>
      <c r="C156" s="66"/>
      <c r="D156" s="20"/>
    </row>
    <row r="157" spans="2:4" ht="13.2">
      <c r="B157" s="17"/>
      <c r="C157" s="66"/>
      <c r="D157" s="20"/>
    </row>
    <row r="158" spans="2:4" ht="13.2">
      <c r="B158" s="17"/>
      <c r="C158" s="66"/>
      <c r="D158" s="20"/>
    </row>
    <row r="159" spans="2:4" ht="13.2">
      <c r="B159" s="17"/>
      <c r="C159" s="66"/>
      <c r="D159" s="20"/>
    </row>
    <row r="160" spans="2:4" ht="13.2">
      <c r="B160" s="17"/>
      <c r="C160" s="66"/>
      <c r="D160" s="20"/>
    </row>
    <row r="161" spans="2:4" ht="13.2">
      <c r="B161" s="17"/>
      <c r="C161" s="66"/>
      <c r="D161" s="20"/>
    </row>
    <row r="162" spans="2:4" ht="13.2">
      <c r="B162" s="17"/>
      <c r="C162" s="66"/>
      <c r="D162" s="20"/>
    </row>
    <row r="163" spans="2:4" ht="13.2">
      <c r="B163" s="17"/>
      <c r="C163" s="66"/>
      <c r="D163" s="20"/>
    </row>
    <row r="164" spans="2:4" ht="13.2">
      <c r="B164" s="17"/>
      <c r="C164" s="66"/>
      <c r="D164" s="20"/>
    </row>
    <row r="165" spans="2:4" ht="13.2">
      <c r="B165" s="17"/>
      <c r="C165" s="66"/>
      <c r="D165" s="20"/>
    </row>
    <row r="166" spans="2:4" ht="13.2">
      <c r="B166" s="17"/>
      <c r="C166" s="66"/>
      <c r="D166" s="20"/>
    </row>
    <row r="167" spans="2:4" ht="13.2">
      <c r="B167" s="17"/>
      <c r="C167" s="66"/>
      <c r="D167" s="20"/>
    </row>
    <row r="168" spans="2:4" ht="13.2">
      <c r="B168" s="17"/>
      <c r="C168" s="66"/>
      <c r="D168" s="20"/>
    </row>
    <row r="169" spans="2:4" ht="13.2">
      <c r="B169" s="17"/>
      <c r="C169" s="66"/>
      <c r="D169" s="20"/>
    </row>
    <row r="170" spans="2:4" ht="13.2">
      <c r="B170" s="17"/>
      <c r="C170" s="66"/>
      <c r="D170" s="20"/>
    </row>
    <row r="171" spans="2:4" ht="13.2">
      <c r="B171" s="17"/>
      <c r="C171" s="66"/>
      <c r="D171" s="20"/>
    </row>
    <row r="172" spans="2:4" ht="13.2">
      <c r="B172" s="17"/>
      <c r="C172" s="66"/>
      <c r="D172" s="20"/>
    </row>
    <row r="173" spans="2:4" ht="13.2">
      <c r="B173" s="17"/>
      <c r="C173" s="66"/>
      <c r="D173" s="20"/>
    </row>
    <row r="174" spans="2:4" ht="13.2">
      <c r="B174" s="17"/>
      <c r="C174" s="66"/>
      <c r="D174" s="20"/>
    </row>
    <row r="175" spans="2:4" ht="13.2">
      <c r="B175" s="17"/>
      <c r="C175" s="66"/>
      <c r="D175" s="20"/>
    </row>
    <row r="176" spans="2:4" ht="13.2">
      <c r="B176" s="17"/>
      <c r="C176" s="66"/>
      <c r="D176" s="20"/>
    </row>
    <row r="177" spans="2:4" ht="13.2">
      <c r="B177" s="17"/>
      <c r="C177" s="66"/>
      <c r="D177" s="20"/>
    </row>
    <row r="178" spans="2:4" ht="13.2">
      <c r="B178" s="17"/>
      <c r="C178" s="66"/>
      <c r="D178" s="20"/>
    </row>
    <row r="179" spans="2:4" ht="13.2">
      <c r="B179" s="17"/>
      <c r="C179" s="66"/>
      <c r="D179" s="20"/>
    </row>
    <row r="180" spans="2:4" ht="13.2">
      <c r="B180" s="17"/>
      <c r="C180" s="66"/>
      <c r="D180" s="20"/>
    </row>
    <row r="181" spans="2:4" ht="13.2">
      <c r="B181" s="17"/>
      <c r="C181" s="66"/>
      <c r="D181" s="20"/>
    </row>
    <row r="182" spans="2:4" ht="13.2">
      <c r="B182" s="17"/>
      <c r="C182" s="66"/>
      <c r="D182" s="20"/>
    </row>
    <row r="183" spans="2:4" ht="13.2">
      <c r="B183" s="17"/>
      <c r="C183" s="66"/>
      <c r="D183" s="20"/>
    </row>
    <row r="184" spans="2:4" ht="13.2">
      <c r="B184" s="17"/>
      <c r="C184" s="66"/>
      <c r="D184" s="20"/>
    </row>
    <row r="185" spans="2:4" ht="13.2">
      <c r="B185" s="17"/>
      <c r="C185" s="66"/>
      <c r="D185" s="20"/>
    </row>
    <row r="186" spans="2:4" ht="13.2">
      <c r="B186" s="17"/>
      <c r="C186" s="66"/>
      <c r="D186" s="20"/>
    </row>
    <row r="187" spans="2:4" ht="13.2">
      <c r="B187" s="17"/>
      <c r="C187" s="66"/>
      <c r="D187" s="20"/>
    </row>
    <row r="188" spans="2:4" ht="13.2">
      <c r="B188" s="17"/>
      <c r="C188" s="66"/>
      <c r="D188" s="20"/>
    </row>
    <row r="189" spans="2:4" ht="13.2">
      <c r="B189" s="17"/>
      <c r="C189" s="66"/>
      <c r="D189" s="20"/>
    </row>
    <row r="190" spans="2:4" ht="13.2">
      <c r="B190" s="17"/>
      <c r="C190" s="66"/>
      <c r="D190" s="20"/>
    </row>
    <row r="191" spans="2:4" ht="13.2">
      <c r="B191" s="17"/>
      <c r="C191" s="66"/>
      <c r="D191" s="20"/>
    </row>
    <row r="192" spans="2:4" ht="13.2">
      <c r="B192" s="17"/>
      <c r="C192" s="66"/>
      <c r="D192" s="20"/>
    </row>
    <row r="193" spans="2:4" ht="13.2">
      <c r="B193" s="17"/>
      <c r="C193" s="66"/>
      <c r="D193" s="20"/>
    </row>
    <row r="194" spans="2:4" ht="13.2">
      <c r="B194" s="17"/>
      <c r="C194" s="66"/>
      <c r="D194" s="20"/>
    </row>
    <row r="195" spans="2:4" ht="13.2">
      <c r="B195" s="17"/>
      <c r="C195" s="66"/>
      <c r="D195" s="20"/>
    </row>
    <row r="196" spans="2:4" ht="13.2">
      <c r="B196" s="17"/>
      <c r="C196" s="66"/>
      <c r="D196" s="20"/>
    </row>
    <row r="197" spans="2:4" ht="13.2">
      <c r="B197" s="17"/>
      <c r="C197" s="66"/>
      <c r="D197" s="20"/>
    </row>
    <row r="198" spans="2:4" ht="13.2">
      <c r="B198" s="17"/>
      <c r="C198" s="66"/>
      <c r="D198" s="20"/>
    </row>
    <row r="199" spans="2:4" ht="13.2">
      <c r="B199" s="17"/>
      <c r="C199" s="66"/>
      <c r="D199" s="20"/>
    </row>
    <row r="200" spans="2:4" ht="13.2">
      <c r="B200" s="17"/>
      <c r="C200" s="66"/>
      <c r="D200" s="20"/>
    </row>
    <row r="201" spans="2:4" ht="13.2">
      <c r="B201" s="17"/>
      <c r="C201" s="66"/>
      <c r="D201" s="20"/>
    </row>
    <row r="202" spans="2:4" ht="13.2">
      <c r="B202" s="17"/>
      <c r="C202" s="66"/>
      <c r="D202" s="20"/>
    </row>
    <row r="203" spans="2:4" ht="13.2">
      <c r="B203" s="17"/>
      <c r="C203" s="66"/>
      <c r="D203" s="20"/>
    </row>
    <row r="204" spans="2:4" ht="13.2">
      <c r="B204" s="17"/>
      <c r="C204" s="66"/>
      <c r="D204" s="20"/>
    </row>
    <row r="205" spans="2:4" ht="13.2">
      <c r="B205" s="17"/>
      <c r="C205" s="66"/>
      <c r="D205" s="20"/>
    </row>
    <row r="206" spans="2:4" ht="13.2">
      <c r="B206" s="17"/>
      <c r="C206" s="66"/>
      <c r="D206" s="20"/>
    </row>
    <row r="207" spans="2:4" ht="13.2">
      <c r="B207" s="17"/>
      <c r="C207" s="66"/>
      <c r="D207" s="20"/>
    </row>
    <row r="208" spans="2:4" ht="13.2">
      <c r="B208" s="17"/>
      <c r="C208" s="66"/>
      <c r="D208" s="20"/>
    </row>
    <row r="209" spans="2:4" ht="13.2">
      <c r="B209" s="17"/>
      <c r="C209" s="66"/>
      <c r="D209" s="20"/>
    </row>
    <row r="210" spans="2:4" ht="13.2">
      <c r="B210" s="17"/>
      <c r="C210" s="66"/>
      <c r="D210" s="20"/>
    </row>
    <row r="211" spans="2:4" ht="13.2">
      <c r="B211" s="17"/>
      <c r="C211" s="66"/>
      <c r="D211" s="20"/>
    </row>
    <row r="212" spans="2:4" ht="13.2">
      <c r="B212" s="17"/>
      <c r="C212" s="66"/>
      <c r="D212" s="20"/>
    </row>
    <row r="213" spans="2:4" ht="13.2">
      <c r="B213" s="17"/>
      <c r="C213" s="66"/>
      <c r="D213" s="20"/>
    </row>
    <row r="214" spans="2:4" ht="13.2">
      <c r="B214" s="17"/>
      <c r="C214" s="66"/>
      <c r="D214" s="20"/>
    </row>
    <row r="215" spans="2:4" ht="13.2">
      <c r="B215" s="17"/>
      <c r="C215" s="66"/>
      <c r="D215" s="20"/>
    </row>
    <row r="216" spans="2:4" ht="13.2">
      <c r="B216" s="17"/>
      <c r="C216" s="66"/>
      <c r="D216" s="20"/>
    </row>
    <row r="217" spans="2:4" ht="13.2">
      <c r="B217" s="17"/>
      <c r="C217" s="66"/>
      <c r="D217" s="20"/>
    </row>
    <row r="218" spans="2:4" ht="13.2">
      <c r="B218" s="17"/>
      <c r="C218" s="66"/>
      <c r="D218" s="20"/>
    </row>
    <row r="219" spans="2:4" ht="13.2">
      <c r="B219" s="17"/>
      <c r="C219" s="66"/>
      <c r="D219" s="20"/>
    </row>
    <row r="220" spans="2:4" ht="13.2">
      <c r="B220" s="17"/>
      <c r="C220" s="66"/>
      <c r="D220" s="20"/>
    </row>
    <row r="221" spans="2:4" ht="13.2">
      <c r="B221" s="17"/>
      <c r="C221" s="66"/>
      <c r="D221" s="20"/>
    </row>
    <row r="222" spans="2:4" ht="13.2">
      <c r="B222" s="17"/>
      <c r="C222" s="66"/>
      <c r="D222" s="20"/>
    </row>
    <row r="223" spans="2:4" ht="13.2">
      <c r="B223" s="17"/>
      <c r="C223" s="66"/>
      <c r="D223" s="20"/>
    </row>
    <row r="224" spans="2:4" ht="13.2">
      <c r="B224" s="17"/>
      <c r="C224" s="66"/>
      <c r="D224" s="20"/>
    </row>
    <row r="225" spans="2:4" ht="13.2">
      <c r="B225" s="17"/>
      <c r="C225" s="66"/>
      <c r="D225" s="20"/>
    </row>
    <row r="226" spans="2:4" ht="13.2">
      <c r="B226" s="17"/>
      <c r="C226" s="66"/>
      <c r="D226" s="20"/>
    </row>
    <row r="227" spans="2:4" ht="13.2">
      <c r="B227" s="17"/>
      <c r="C227" s="66"/>
      <c r="D227" s="20"/>
    </row>
    <row r="228" spans="2:4" ht="13.2">
      <c r="B228" s="17"/>
      <c r="C228" s="66"/>
      <c r="D228" s="20"/>
    </row>
    <row r="229" spans="2:4" ht="13.2">
      <c r="B229" s="17"/>
      <c r="C229" s="66"/>
      <c r="D229" s="20"/>
    </row>
    <row r="230" spans="2:4" ht="13.2">
      <c r="B230" s="17"/>
      <c r="C230" s="66"/>
      <c r="D230" s="20"/>
    </row>
    <row r="231" spans="2:4" ht="13.2">
      <c r="B231" s="17"/>
      <c r="C231" s="66"/>
      <c r="D231" s="20"/>
    </row>
    <row r="232" spans="2:4" ht="13.2">
      <c r="B232" s="17"/>
      <c r="C232" s="66"/>
      <c r="D232" s="20"/>
    </row>
    <row r="233" spans="2:4" ht="13.2">
      <c r="B233" s="17"/>
      <c r="C233" s="66"/>
      <c r="D233" s="20"/>
    </row>
    <row r="234" spans="2:4" ht="13.2">
      <c r="B234" s="17"/>
      <c r="C234" s="66"/>
      <c r="D234" s="20"/>
    </row>
    <row r="235" spans="2:4" ht="13.2">
      <c r="B235" s="17"/>
      <c r="C235" s="66"/>
      <c r="D235" s="20"/>
    </row>
    <row r="236" spans="2:4" ht="13.2">
      <c r="B236" s="17"/>
      <c r="C236" s="66"/>
      <c r="D236" s="20"/>
    </row>
    <row r="237" spans="2:4" ht="13.2">
      <c r="B237" s="17"/>
      <c r="C237" s="66"/>
      <c r="D237" s="20"/>
    </row>
    <row r="238" spans="2:4" ht="13.2">
      <c r="B238" s="17"/>
      <c r="C238" s="66"/>
      <c r="D238" s="20"/>
    </row>
    <row r="239" spans="2:4" ht="13.2">
      <c r="B239" s="17"/>
      <c r="C239" s="66"/>
      <c r="D239" s="20"/>
    </row>
    <row r="240" spans="2:4" ht="13.2">
      <c r="B240" s="17"/>
      <c r="C240" s="66"/>
      <c r="D240" s="20"/>
    </row>
    <row r="241" spans="2:4" ht="13.2">
      <c r="B241" s="17"/>
      <c r="C241" s="66"/>
      <c r="D241" s="20"/>
    </row>
    <row r="242" spans="2:4" ht="13.2">
      <c r="B242" s="17"/>
      <c r="C242" s="66"/>
      <c r="D242" s="20"/>
    </row>
    <row r="243" spans="2:4" ht="13.2">
      <c r="B243" s="17"/>
      <c r="C243" s="66"/>
      <c r="D243" s="20"/>
    </row>
    <row r="244" spans="2:4" ht="13.2">
      <c r="B244" s="17"/>
      <c r="C244" s="66"/>
      <c r="D244" s="20"/>
    </row>
    <row r="245" spans="2:4" ht="13.2">
      <c r="B245" s="17"/>
      <c r="C245" s="66"/>
      <c r="D245" s="20"/>
    </row>
    <row r="246" spans="2:4" ht="13.2">
      <c r="B246" s="17"/>
      <c r="C246" s="66"/>
      <c r="D246" s="20"/>
    </row>
    <row r="247" spans="2:4" ht="13.2">
      <c r="B247" s="17"/>
      <c r="C247" s="66"/>
      <c r="D247" s="20"/>
    </row>
    <row r="248" spans="2:4" ht="13.2">
      <c r="B248" s="17"/>
      <c r="C248" s="66"/>
      <c r="D248" s="20"/>
    </row>
    <row r="249" spans="2:4" ht="13.2">
      <c r="B249" s="17"/>
      <c r="C249" s="66"/>
      <c r="D249" s="20"/>
    </row>
    <row r="250" spans="2:4" ht="13.2">
      <c r="B250" s="17"/>
      <c r="C250" s="66"/>
      <c r="D250" s="20"/>
    </row>
    <row r="251" spans="2:4" ht="13.2">
      <c r="B251" s="17"/>
      <c r="C251" s="66"/>
      <c r="D251" s="20"/>
    </row>
    <row r="252" spans="2:4" ht="13.2">
      <c r="B252" s="17"/>
      <c r="C252" s="66"/>
      <c r="D252" s="20"/>
    </row>
    <row r="253" spans="2:4" ht="13.2">
      <c r="B253" s="17"/>
      <c r="C253" s="66"/>
      <c r="D253" s="20"/>
    </row>
    <row r="254" spans="2:4" ht="13.2">
      <c r="B254" s="17"/>
      <c r="C254" s="66"/>
      <c r="D254" s="20"/>
    </row>
    <row r="255" spans="2:4" ht="13.2">
      <c r="B255" s="17"/>
      <c r="C255" s="66"/>
      <c r="D255" s="20"/>
    </row>
    <row r="256" spans="2:4" ht="13.2">
      <c r="B256" s="17"/>
      <c r="C256" s="66"/>
      <c r="D256" s="20"/>
    </row>
    <row r="257" spans="2:4" ht="13.2">
      <c r="B257" s="17"/>
      <c r="C257" s="66"/>
      <c r="D257" s="20"/>
    </row>
    <row r="258" spans="2:4" ht="13.2">
      <c r="B258" s="17"/>
      <c r="C258" s="66"/>
      <c r="D258" s="20"/>
    </row>
    <row r="259" spans="2:4" ht="13.2">
      <c r="B259" s="17"/>
      <c r="C259" s="66"/>
      <c r="D259" s="20"/>
    </row>
    <row r="260" spans="2:4" ht="13.2">
      <c r="B260" s="17"/>
      <c r="C260" s="66"/>
      <c r="D260" s="20"/>
    </row>
    <row r="261" spans="2:4" ht="13.2">
      <c r="B261" s="17"/>
      <c r="C261" s="66"/>
      <c r="D261" s="20"/>
    </row>
    <row r="262" spans="2:4" ht="13.2">
      <c r="B262" s="17"/>
      <c r="C262" s="66"/>
      <c r="D262" s="20"/>
    </row>
    <row r="263" spans="2:4" ht="13.2">
      <c r="B263" s="17"/>
      <c r="C263" s="66"/>
      <c r="D263" s="20"/>
    </row>
    <row r="264" spans="2:4" ht="13.2">
      <c r="B264" s="17"/>
      <c r="C264" s="66"/>
      <c r="D264" s="20"/>
    </row>
    <row r="265" spans="2:4" ht="13.2">
      <c r="B265" s="17"/>
      <c r="C265" s="66"/>
      <c r="D265" s="20"/>
    </row>
    <row r="266" spans="2:4" ht="13.2">
      <c r="B266" s="17"/>
      <c r="C266" s="66"/>
      <c r="D266" s="20"/>
    </row>
    <row r="267" spans="2:4" ht="13.2">
      <c r="B267" s="17"/>
      <c r="C267" s="66"/>
      <c r="D267" s="20"/>
    </row>
    <row r="268" spans="2:4" ht="13.2">
      <c r="B268" s="17"/>
      <c r="C268" s="66"/>
      <c r="D268" s="20"/>
    </row>
    <row r="269" spans="2:4" ht="13.2">
      <c r="B269" s="17"/>
      <c r="C269" s="66"/>
      <c r="D269" s="20"/>
    </row>
    <row r="270" spans="2:4" ht="13.2">
      <c r="B270" s="17"/>
      <c r="C270" s="66"/>
      <c r="D270" s="20"/>
    </row>
    <row r="271" spans="2:4" ht="13.2">
      <c r="B271" s="17"/>
      <c r="C271" s="66"/>
      <c r="D271" s="20"/>
    </row>
    <row r="272" spans="2:4" ht="13.2">
      <c r="B272" s="17"/>
      <c r="C272" s="66"/>
      <c r="D272" s="20"/>
    </row>
    <row r="273" spans="2:4" ht="13.2">
      <c r="B273" s="17"/>
      <c r="C273" s="66"/>
      <c r="D273" s="20"/>
    </row>
    <row r="274" spans="2:4" ht="13.2">
      <c r="B274" s="17"/>
      <c r="C274" s="66"/>
      <c r="D274" s="20"/>
    </row>
    <row r="275" spans="2:4" ht="13.2">
      <c r="B275" s="17"/>
      <c r="C275" s="66"/>
      <c r="D275" s="20"/>
    </row>
    <row r="276" spans="2:4" ht="13.2">
      <c r="B276" s="17"/>
      <c r="C276" s="66"/>
      <c r="D276" s="20"/>
    </row>
    <row r="277" spans="2:4" ht="13.2">
      <c r="B277" s="17"/>
      <c r="C277" s="66"/>
      <c r="D277" s="20"/>
    </row>
    <row r="278" spans="2:4" ht="13.2">
      <c r="B278" s="17"/>
      <c r="C278" s="66"/>
      <c r="D278" s="20"/>
    </row>
    <row r="279" spans="2:4" ht="13.2">
      <c r="B279" s="17"/>
      <c r="C279" s="66"/>
      <c r="D279" s="20"/>
    </row>
    <row r="280" spans="2:4" ht="13.2">
      <c r="B280" s="17"/>
      <c r="C280" s="66"/>
      <c r="D280" s="20"/>
    </row>
    <row r="281" spans="2:4" ht="13.2">
      <c r="B281" s="17"/>
      <c r="C281" s="66"/>
      <c r="D281" s="20"/>
    </row>
    <row r="282" spans="2:4" ht="13.2">
      <c r="B282" s="17"/>
      <c r="C282" s="66"/>
      <c r="D282" s="20"/>
    </row>
    <row r="283" spans="2:4" ht="13.2">
      <c r="B283" s="17"/>
      <c r="C283" s="66"/>
      <c r="D283" s="20"/>
    </row>
    <row r="284" spans="2:4" ht="13.2">
      <c r="B284" s="17"/>
      <c r="C284" s="66"/>
      <c r="D284" s="20"/>
    </row>
    <row r="285" spans="2:4" ht="13.2">
      <c r="B285" s="17"/>
      <c r="C285" s="66"/>
      <c r="D285" s="20"/>
    </row>
    <row r="286" spans="2:4" ht="13.2">
      <c r="B286" s="17"/>
      <c r="C286" s="66"/>
      <c r="D286" s="20"/>
    </row>
    <row r="287" spans="2:4" ht="13.2">
      <c r="B287" s="17"/>
      <c r="C287" s="66"/>
      <c r="D287" s="20"/>
    </row>
    <row r="288" spans="2:4" ht="13.2">
      <c r="B288" s="17"/>
      <c r="C288" s="66"/>
      <c r="D288" s="20"/>
    </row>
    <row r="289" spans="2:4" ht="13.2">
      <c r="B289" s="17"/>
      <c r="C289" s="66"/>
      <c r="D289" s="20"/>
    </row>
    <row r="290" spans="2:4" ht="13.2">
      <c r="B290" s="17"/>
      <c r="C290" s="66"/>
      <c r="D290" s="20"/>
    </row>
    <row r="291" spans="2:4" ht="13.2">
      <c r="B291" s="17"/>
      <c r="C291" s="66"/>
      <c r="D291" s="20"/>
    </row>
    <row r="292" spans="2:4" ht="13.2">
      <c r="B292" s="17"/>
      <c r="C292" s="66"/>
      <c r="D292" s="20"/>
    </row>
    <row r="293" spans="2:4" ht="13.2">
      <c r="B293" s="17"/>
      <c r="C293" s="66"/>
      <c r="D293" s="20"/>
    </row>
    <row r="294" spans="2:4" ht="13.2">
      <c r="B294" s="17"/>
      <c r="C294" s="66"/>
      <c r="D294" s="20"/>
    </row>
    <row r="295" spans="2:4" ht="13.2">
      <c r="B295" s="17"/>
      <c r="C295" s="66"/>
      <c r="D295" s="20"/>
    </row>
    <row r="296" spans="2:4" ht="13.2">
      <c r="B296" s="17"/>
      <c r="C296" s="66"/>
      <c r="D296" s="20"/>
    </row>
    <row r="297" spans="2:4" ht="13.2">
      <c r="B297" s="17"/>
      <c r="C297" s="66"/>
      <c r="D297" s="20"/>
    </row>
    <row r="298" spans="2:4" ht="13.2">
      <c r="B298" s="17"/>
      <c r="C298" s="66"/>
      <c r="D298" s="20"/>
    </row>
    <row r="299" spans="2:4" ht="13.2">
      <c r="B299" s="17"/>
      <c r="C299" s="66"/>
      <c r="D299" s="20"/>
    </row>
    <row r="300" spans="2:4" ht="13.2">
      <c r="B300" s="17"/>
      <c r="C300" s="66"/>
      <c r="D300" s="20"/>
    </row>
    <row r="301" spans="2:4" ht="13.2">
      <c r="B301" s="17"/>
      <c r="C301" s="66"/>
      <c r="D301" s="20"/>
    </row>
    <row r="302" spans="2:4" ht="13.2">
      <c r="B302" s="17"/>
      <c r="C302" s="66"/>
      <c r="D302" s="20"/>
    </row>
    <row r="303" spans="2:4" ht="13.2">
      <c r="B303" s="17"/>
      <c r="C303" s="66"/>
      <c r="D303" s="20"/>
    </row>
    <row r="304" spans="2:4" ht="13.2">
      <c r="B304" s="17"/>
      <c r="C304" s="66"/>
      <c r="D304" s="20"/>
    </row>
    <row r="305" spans="2:4" ht="13.2">
      <c r="B305" s="17"/>
      <c r="C305" s="66"/>
      <c r="D305" s="20"/>
    </row>
    <row r="306" spans="2:4" ht="13.2">
      <c r="B306" s="17"/>
      <c r="C306" s="66"/>
      <c r="D306" s="20"/>
    </row>
    <row r="307" spans="2:4" ht="13.2">
      <c r="B307" s="17"/>
      <c r="C307" s="66"/>
      <c r="D307" s="20"/>
    </row>
    <row r="308" spans="2:4" ht="13.2">
      <c r="B308" s="17"/>
      <c r="C308" s="66"/>
      <c r="D308" s="20"/>
    </row>
    <row r="309" spans="2:4" ht="13.2">
      <c r="B309" s="17"/>
      <c r="C309" s="66"/>
      <c r="D309" s="20"/>
    </row>
    <row r="310" spans="2:4" ht="13.2">
      <c r="B310" s="17"/>
      <c r="C310" s="66"/>
      <c r="D310" s="20"/>
    </row>
    <row r="311" spans="2:4" ht="13.2">
      <c r="B311" s="17"/>
      <c r="C311" s="66"/>
      <c r="D311" s="20"/>
    </row>
    <row r="312" spans="2:4" ht="13.2">
      <c r="B312" s="17"/>
      <c r="C312" s="66"/>
      <c r="D312" s="20"/>
    </row>
    <row r="313" spans="2:4" ht="13.2">
      <c r="B313" s="17"/>
      <c r="C313" s="66"/>
      <c r="D313" s="20"/>
    </row>
    <row r="314" spans="2:4" ht="13.2">
      <c r="B314" s="17"/>
      <c r="C314" s="66"/>
      <c r="D314" s="20"/>
    </row>
    <row r="315" spans="2:4" ht="13.2">
      <c r="B315" s="17"/>
      <c r="C315" s="66"/>
      <c r="D315" s="20"/>
    </row>
    <row r="316" spans="2:4" ht="13.2">
      <c r="B316" s="17"/>
      <c r="C316" s="66"/>
      <c r="D316" s="20"/>
    </row>
    <row r="317" spans="2:4" ht="13.2">
      <c r="B317" s="17"/>
      <c r="C317" s="66"/>
      <c r="D317" s="20"/>
    </row>
    <row r="318" spans="2:4" ht="13.2">
      <c r="B318" s="17"/>
      <c r="C318" s="66"/>
      <c r="D318" s="20"/>
    </row>
    <row r="319" spans="2:4" ht="13.2">
      <c r="B319" s="17"/>
      <c r="C319" s="66"/>
      <c r="D319" s="20"/>
    </row>
    <row r="320" spans="2:4" ht="13.2">
      <c r="B320" s="17"/>
      <c r="C320" s="66"/>
      <c r="D320" s="20"/>
    </row>
    <row r="321" spans="2:4" ht="13.2">
      <c r="B321" s="17"/>
      <c r="C321" s="66"/>
      <c r="D321" s="20"/>
    </row>
    <row r="322" spans="2:4" ht="13.2">
      <c r="B322" s="17"/>
      <c r="C322" s="66"/>
      <c r="D322" s="20"/>
    </row>
    <row r="323" spans="2:4" ht="13.2">
      <c r="B323" s="17"/>
      <c r="C323" s="66"/>
      <c r="D323" s="20"/>
    </row>
    <row r="324" spans="2:4" ht="13.2">
      <c r="B324" s="17"/>
      <c r="C324" s="66"/>
      <c r="D324" s="20"/>
    </row>
    <row r="325" spans="2:4" ht="13.2">
      <c r="B325" s="17"/>
      <c r="C325" s="66"/>
      <c r="D325" s="20"/>
    </row>
    <row r="326" spans="2:4" ht="13.2">
      <c r="B326" s="17"/>
      <c r="C326" s="66"/>
      <c r="D326" s="20"/>
    </row>
    <row r="327" spans="2:4" ht="13.2">
      <c r="B327" s="17"/>
      <c r="C327" s="66"/>
      <c r="D327" s="20"/>
    </row>
    <row r="328" spans="2:4" ht="13.2">
      <c r="B328" s="17"/>
      <c r="C328" s="66"/>
      <c r="D328" s="20"/>
    </row>
    <row r="329" spans="2:4" ht="13.2">
      <c r="B329" s="17"/>
      <c r="C329" s="66"/>
      <c r="D329" s="20"/>
    </row>
    <row r="330" spans="2:4" ht="13.2">
      <c r="B330" s="17"/>
      <c r="C330" s="66"/>
      <c r="D330" s="20"/>
    </row>
    <row r="331" spans="2:4" ht="13.2">
      <c r="B331" s="17"/>
      <c r="C331" s="66"/>
      <c r="D331" s="20"/>
    </row>
    <row r="332" spans="2:4" ht="13.2">
      <c r="B332" s="17"/>
      <c r="C332" s="66"/>
      <c r="D332" s="20"/>
    </row>
    <row r="333" spans="2:4" ht="13.2">
      <c r="B333" s="17"/>
      <c r="C333" s="66"/>
      <c r="D333" s="20"/>
    </row>
    <row r="334" spans="2:4" ht="13.2">
      <c r="B334" s="17"/>
      <c r="C334" s="66"/>
      <c r="D334" s="20"/>
    </row>
    <row r="335" spans="2:4" ht="13.2">
      <c r="B335" s="17"/>
      <c r="C335" s="66"/>
      <c r="D335" s="20"/>
    </row>
    <row r="336" spans="2:4" ht="13.2">
      <c r="B336" s="17"/>
      <c r="C336" s="66"/>
      <c r="D336" s="20"/>
    </row>
    <row r="337" spans="2:4" ht="13.2">
      <c r="B337" s="17"/>
      <c r="C337" s="66"/>
      <c r="D337" s="20"/>
    </row>
    <row r="338" spans="2:4" ht="13.2">
      <c r="B338" s="17"/>
      <c r="C338" s="66"/>
      <c r="D338" s="20"/>
    </row>
    <row r="339" spans="2:4" ht="13.2">
      <c r="B339" s="17"/>
      <c r="C339" s="66"/>
      <c r="D339" s="20"/>
    </row>
    <row r="340" spans="2:4" ht="13.2">
      <c r="B340" s="17"/>
      <c r="C340" s="66"/>
      <c r="D340" s="20"/>
    </row>
    <row r="341" spans="2:4" ht="13.2">
      <c r="B341" s="17"/>
      <c r="C341" s="66"/>
      <c r="D341" s="20"/>
    </row>
    <row r="342" spans="2:4" ht="13.2">
      <c r="B342" s="17"/>
      <c r="C342" s="66"/>
      <c r="D342" s="20"/>
    </row>
    <row r="343" spans="2:4" ht="13.2">
      <c r="B343" s="17"/>
      <c r="C343" s="66"/>
      <c r="D343" s="20"/>
    </row>
    <row r="344" spans="2:4" ht="13.2">
      <c r="B344" s="17"/>
      <c r="C344" s="66"/>
      <c r="D344" s="20"/>
    </row>
    <row r="345" spans="2:4" ht="13.2">
      <c r="B345" s="17"/>
      <c r="C345" s="66"/>
      <c r="D345" s="20"/>
    </row>
    <row r="346" spans="2:4" ht="13.2">
      <c r="B346" s="17"/>
      <c r="C346" s="66"/>
      <c r="D346" s="20"/>
    </row>
    <row r="347" spans="2:4" ht="13.2">
      <c r="B347" s="17"/>
      <c r="C347" s="66"/>
      <c r="D347" s="20"/>
    </row>
    <row r="348" spans="2:4" ht="13.2">
      <c r="B348" s="17"/>
      <c r="C348" s="66"/>
      <c r="D348" s="20"/>
    </row>
    <row r="349" spans="2:4" ht="13.2">
      <c r="B349" s="17"/>
      <c r="C349" s="66"/>
      <c r="D349" s="20"/>
    </row>
    <row r="350" spans="2:4" ht="13.2">
      <c r="B350" s="17"/>
      <c r="C350" s="66"/>
      <c r="D350" s="20"/>
    </row>
    <row r="351" spans="2:4" ht="13.2">
      <c r="B351" s="17"/>
      <c r="C351" s="66"/>
      <c r="D351" s="20"/>
    </row>
    <row r="352" spans="2:4" ht="13.2">
      <c r="B352" s="17"/>
      <c r="C352" s="66"/>
      <c r="D352" s="20"/>
    </row>
    <row r="353" spans="2:4" ht="13.2">
      <c r="B353" s="17"/>
      <c r="C353" s="66"/>
      <c r="D353" s="20"/>
    </row>
    <row r="354" spans="2:4" ht="13.2">
      <c r="B354" s="17"/>
      <c r="C354" s="66"/>
      <c r="D354" s="20"/>
    </row>
    <row r="355" spans="2:4" ht="13.2">
      <c r="B355" s="17"/>
      <c r="C355" s="66"/>
      <c r="D355" s="20"/>
    </row>
    <row r="356" spans="2:4" ht="13.2">
      <c r="B356" s="17"/>
      <c r="C356" s="66"/>
      <c r="D356" s="20"/>
    </row>
    <row r="357" spans="2:4" ht="13.2">
      <c r="B357" s="17"/>
      <c r="C357" s="66"/>
      <c r="D357" s="20"/>
    </row>
    <row r="358" spans="2:4" ht="13.2">
      <c r="B358" s="17"/>
      <c r="C358" s="66"/>
      <c r="D358" s="20"/>
    </row>
    <row r="359" spans="2:4" ht="13.2">
      <c r="B359" s="17"/>
      <c r="C359" s="66"/>
      <c r="D359" s="20"/>
    </row>
    <row r="360" spans="2:4" ht="13.2">
      <c r="B360" s="17"/>
      <c r="C360" s="66"/>
      <c r="D360" s="20"/>
    </row>
    <row r="361" spans="2:4" ht="13.2">
      <c r="B361" s="17"/>
      <c r="C361" s="66"/>
      <c r="D361" s="20"/>
    </row>
    <row r="362" spans="2:4" ht="13.2">
      <c r="B362" s="17"/>
      <c r="C362" s="66"/>
      <c r="D362" s="20"/>
    </row>
    <row r="363" spans="2:4" ht="13.2">
      <c r="B363" s="17"/>
      <c r="C363" s="66"/>
      <c r="D363" s="20"/>
    </row>
    <row r="364" spans="2:4" ht="13.2">
      <c r="B364" s="17"/>
      <c r="C364" s="66"/>
      <c r="D364" s="20"/>
    </row>
    <row r="365" spans="2:4" ht="13.2">
      <c r="B365" s="17"/>
      <c r="C365" s="66"/>
      <c r="D365" s="20"/>
    </row>
    <row r="366" spans="2:4" ht="13.2">
      <c r="B366" s="17"/>
      <c r="C366" s="66"/>
      <c r="D366" s="20"/>
    </row>
    <row r="367" spans="2:4" ht="13.2">
      <c r="B367" s="17"/>
      <c r="C367" s="66"/>
      <c r="D367" s="20"/>
    </row>
    <row r="368" spans="2:4" ht="13.2">
      <c r="B368" s="17"/>
      <c r="C368" s="66"/>
      <c r="D368" s="20"/>
    </row>
    <row r="369" spans="2:4" ht="13.2">
      <c r="B369" s="17"/>
      <c r="C369" s="66"/>
      <c r="D369" s="20"/>
    </row>
    <row r="370" spans="2:4" ht="13.2">
      <c r="B370" s="17"/>
      <c r="C370" s="66"/>
      <c r="D370" s="20"/>
    </row>
    <row r="371" spans="2:4" ht="13.2">
      <c r="B371" s="17"/>
      <c r="C371" s="66"/>
      <c r="D371" s="20"/>
    </row>
    <row r="372" spans="2:4" ht="13.2">
      <c r="B372" s="17"/>
      <c r="C372" s="66"/>
      <c r="D372" s="20"/>
    </row>
    <row r="373" spans="2:4" ht="13.2">
      <c r="B373" s="17"/>
      <c r="C373" s="66"/>
      <c r="D373" s="20"/>
    </row>
    <row r="374" spans="2:4" ht="13.2">
      <c r="B374" s="17"/>
      <c r="C374" s="66"/>
      <c r="D374" s="20"/>
    </row>
    <row r="375" spans="2:4" ht="13.2">
      <c r="B375" s="17"/>
      <c r="C375" s="66"/>
      <c r="D375" s="20"/>
    </row>
    <row r="376" spans="2:4" ht="13.2">
      <c r="B376" s="17"/>
      <c r="C376" s="66"/>
      <c r="D376" s="20"/>
    </row>
    <row r="377" spans="2:4" ht="13.2">
      <c r="B377" s="17"/>
      <c r="C377" s="66"/>
      <c r="D377" s="20"/>
    </row>
    <row r="378" spans="2:4" ht="13.2">
      <c r="B378" s="17"/>
      <c r="C378" s="66"/>
      <c r="D378" s="20"/>
    </row>
    <row r="379" spans="2:4" ht="13.2">
      <c r="B379" s="17"/>
      <c r="C379" s="66"/>
      <c r="D379" s="20"/>
    </row>
    <row r="380" spans="2:4" ht="13.2">
      <c r="B380" s="17"/>
      <c r="C380" s="66"/>
      <c r="D380" s="20"/>
    </row>
    <row r="381" spans="2:4" ht="13.2">
      <c r="B381" s="17"/>
      <c r="C381" s="66"/>
      <c r="D381" s="20"/>
    </row>
    <row r="382" spans="2:4" ht="13.2">
      <c r="B382" s="17"/>
      <c r="C382" s="66"/>
      <c r="D382" s="20"/>
    </row>
    <row r="383" spans="2:4" ht="13.2">
      <c r="B383" s="17"/>
      <c r="C383" s="66"/>
      <c r="D383" s="20"/>
    </row>
    <row r="384" spans="2:4" ht="13.2">
      <c r="B384" s="17"/>
      <c r="C384" s="66"/>
      <c r="D384" s="20"/>
    </row>
    <row r="385" spans="2:4" ht="13.2">
      <c r="B385" s="17"/>
      <c r="C385" s="66"/>
      <c r="D385" s="20"/>
    </row>
    <row r="386" spans="2:4" ht="13.2">
      <c r="B386" s="17"/>
      <c r="C386" s="66"/>
      <c r="D386" s="20"/>
    </row>
    <row r="387" spans="2:4" ht="13.2">
      <c r="B387" s="17"/>
      <c r="C387" s="66"/>
      <c r="D387" s="20"/>
    </row>
    <row r="388" spans="2:4" ht="13.2">
      <c r="B388" s="17"/>
      <c r="C388" s="66"/>
      <c r="D388" s="20"/>
    </row>
    <row r="389" spans="2:4" ht="13.2">
      <c r="B389" s="17"/>
      <c r="C389" s="66"/>
      <c r="D389" s="20"/>
    </row>
    <row r="390" spans="2:4" ht="13.2">
      <c r="B390" s="17"/>
      <c r="C390" s="66"/>
      <c r="D390" s="20"/>
    </row>
    <row r="391" spans="2:4" ht="13.2">
      <c r="B391" s="17"/>
      <c r="C391" s="66"/>
      <c r="D391" s="20"/>
    </row>
    <row r="392" spans="2:4" ht="13.2">
      <c r="B392" s="17"/>
      <c r="C392" s="66"/>
      <c r="D392" s="20"/>
    </row>
    <row r="393" spans="2:4" ht="13.2">
      <c r="B393" s="17"/>
      <c r="C393" s="66"/>
      <c r="D393" s="20"/>
    </row>
    <row r="394" spans="2:4" ht="13.2">
      <c r="B394" s="17"/>
      <c r="C394" s="66"/>
      <c r="D394" s="20"/>
    </row>
    <row r="395" spans="2:4" ht="13.2">
      <c r="B395" s="17"/>
      <c r="C395" s="66"/>
      <c r="D395" s="20"/>
    </row>
    <row r="396" spans="2:4" ht="13.2">
      <c r="B396" s="17"/>
      <c r="C396" s="66"/>
      <c r="D396" s="20"/>
    </row>
    <row r="397" spans="2:4" ht="13.2">
      <c r="B397" s="17"/>
      <c r="C397" s="66"/>
      <c r="D397" s="20"/>
    </row>
    <row r="398" spans="2:4" ht="13.2">
      <c r="B398" s="17"/>
      <c r="C398" s="66"/>
      <c r="D398" s="20"/>
    </row>
    <row r="399" spans="2:4" ht="13.2">
      <c r="B399" s="17"/>
      <c r="C399" s="66"/>
      <c r="D399" s="20"/>
    </row>
    <row r="400" spans="2:4" ht="13.2">
      <c r="B400" s="17"/>
      <c r="C400" s="66"/>
      <c r="D400" s="20"/>
    </row>
    <row r="401" spans="2:4" ht="13.2">
      <c r="B401" s="17"/>
      <c r="C401" s="66"/>
      <c r="D401" s="20"/>
    </row>
    <row r="402" spans="2:4" ht="13.2">
      <c r="B402" s="17"/>
      <c r="C402" s="66"/>
      <c r="D402" s="20"/>
    </row>
    <row r="403" spans="2:4" ht="13.2">
      <c r="B403" s="17"/>
      <c r="C403" s="66"/>
      <c r="D403" s="20"/>
    </row>
    <row r="404" spans="2:4" ht="13.2">
      <c r="B404" s="17"/>
      <c r="C404" s="66"/>
      <c r="D404" s="20"/>
    </row>
    <row r="405" spans="2:4" ht="13.2">
      <c r="B405" s="17"/>
      <c r="C405" s="66"/>
      <c r="D405" s="20"/>
    </row>
    <row r="406" spans="2:4" ht="13.2">
      <c r="B406" s="17"/>
      <c r="C406" s="66"/>
      <c r="D406" s="20"/>
    </row>
    <row r="407" spans="2:4" ht="13.2">
      <c r="B407" s="17"/>
      <c r="C407" s="66"/>
      <c r="D407" s="20"/>
    </row>
    <row r="408" spans="2:4" ht="13.2">
      <c r="B408" s="17"/>
      <c r="C408" s="66"/>
      <c r="D408" s="20"/>
    </row>
    <row r="409" spans="2:4" ht="13.2">
      <c r="B409" s="17"/>
      <c r="C409" s="66"/>
      <c r="D409" s="20"/>
    </row>
    <row r="410" spans="2:4" ht="13.2">
      <c r="B410" s="17"/>
      <c r="C410" s="66"/>
      <c r="D410" s="20"/>
    </row>
    <row r="411" spans="2:4" ht="13.2">
      <c r="B411" s="17"/>
      <c r="C411" s="66"/>
      <c r="D411" s="20"/>
    </row>
    <row r="412" spans="2:4" ht="13.2">
      <c r="B412" s="17"/>
      <c r="C412" s="66"/>
      <c r="D412" s="20"/>
    </row>
    <row r="413" spans="2:4" ht="13.2">
      <c r="B413" s="17"/>
      <c r="C413" s="66"/>
      <c r="D413" s="20"/>
    </row>
    <row r="414" spans="2:4" ht="13.2">
      <c r="B414" s="17"/>
      <c r="C414" s="66"/>
      <c r="D414" s="20"/>
    </row>
    <row r="415" spans="2:4" ht="13.2">
      <c r="B415" s="17"/>
      <c r="C415" s="66"/>
      <c r="D415" s="20"/>
    </row>
    <row r="416" spans="2:4" ht="13.2">
      <c r="B416" s="17"/>
      <c r="C416" s="66"/>
      <c r="D416" s="20"/>
    </row>
    <row r="417" spans="2:4" ht="13.2">
      <c r="B417" s="17"/>
      <c r="C417" s="66"/>
      <c r="D417" s="20"/>
    </row>
    <row r="418" spans="2:4" ht="13.2">
      <c r="B418" s="17"/>
      <c r="C418" s="66"/>
      <c r="D418" s="20"/>
    </row>
    <row r="419" spans="2:4" ht="13.2">
      <c r="B419" s="17"/>
      <c r="C419" s="66"/>
      <c r="D419" s="20"/>
    </row>
    <row r="420" spans="2:4" ht="13.2">
      <c r="B420" s="17"/>
      <c r="C420" s="66"/>
      <c r="D420" s="20"/>
    </row>
    <row r="421" spans="2:4" ht="13.2">
      <c r="B421" s="17"/>
      <c r="C421" s="66"/>
      <c r="D421" s="20"/>
    </row>
    <row r="422" spans="2:4" ht="13.2">
      <c r="B422" s="17"/>
      <c r="C422" s="66"/>
      <c r="D422" s="20"/>
    </row>
    <row r="423" spans="2:4" ht="13.2">
      <c r="B423" s="17"/>
      <c r="C423" s="66"/>
      <c r="D423" s="20"/>
    </row>
    <row r="424" spans="2:4" ht="13.2">
      <c r="B424" s="17"/>
      <c r="C424" s="66"/>
      <c r="D424" s="20"/>
    </row>
    <row r="425" spans="2:4" ht="13.2">
      <c r="B425" s="17"/>
      <c r="C425" s="66"/>
      <c r="D425" s="20"/>
    </row>
    <row r="426" spans="2:4" ht="13.2">
      <c r="B426" s="17"/>
      <c r="C426" s="66"/>
      <c r="D426" s="20"/>
    </row>
    <row r="427" spans="2:4" ht="13.2">
      <c r="B427" s="17"/>
      <c r="C427" s="66"/>
      <c r="D427" s="20"/>
    </row>
    <row r="428" spans="2:4" ht="13.2">
      <c r="B428" s="17"/>
      <c r="C428" s="66"/>
      <c r="D428" s="20"/>
    </row>
    <row r="429" spans="2:4" ht="13.2">
      <c r="B429" s="17"/>
      <c r="C429" s="66"/>
      <c r="D429" s="20"/>
    </row>
    <row r="430" spans="2:4" ht="13.2">
      <c r="B430" s="17"/>
      <c r="C430" s="66"/>
      <c r="D430" s="20"/>
    </row>
    <row r="431" spans="2:4" ht="13.2">
      <c r="B431" s="17"/>
      <c r="C431" s="66"/>
      <c r="D431" s="20"/>
    </row>
    <row r="432" spans="2:4" ht="13.2">
      <c r="B432" s="17"/>
      <c r="C432" s="66"/>
      <c r="D432" s="20"/>
    </row>
    <row r="433" spans="2:4" ht="13.2">
      <c r="B433" s="17"/>
      <c r="C433" s="66"/>
      <c r="D433" s="20"/>
    </row>
    <row r="434" spans="2:4" ht="13.2">
      <c r="B434" s="17"/>
      <c r="C434" s="66"/>
      <c r="D434" s="20"/>
    </row>
    <row r="435" spans="2:4" ht="13.2">
      <c r="B435" s="17"/>
      <c r="C435" s="66"/>
      <c r="D435" s="20"/>
    </row>
    <row r="436" spans="2:4" ht="13.2">
      <c r="B436" s="17"/>
      <c r="C436" s="66"/>
      <c r="D436" s="20"/>
    </row>
    <row r="437" spans="2:4" ht="13.2">
      <c r="B437" s="17"/>
      <c r="C437" s="66"/>
      <c r="D437" s="20"/>
    </row>
    <row r="438" spans="2:4" ht="13.2">
      <c r="B438" s="17"/>
      <c r="C438" s="66"/>
      <c r="D438" s="20"/>
    </row>
    <row r="439" spans="2:4" ht="13.2">
      <c r="B439" s="17"/>
      <c r="C439" s="66"/>
      <c r="D439" s="20"/>
    </row>
    <row r="440" spans="2:4" ht="13.2">
      <c r="B440" s="17"/>
      <c r="C440" s="66"/>
      <c r="D440" s="20"/>
    </row>
    <row r="441" spans="2:4" ht="13.2">
      <c r="B441" s="17"/>
      <c r="C441" s="66"/>
      <c r="D441" s="20"/>
    </row>
    <row r="442" spans="2:4" ht="13.2">
      <c r="B442" s="17"/>
      <c r="C442" s="66"/>
      <c r="D442" s="20"/>
    </row>
    <row r="443" spans="2:4" ht="13.2">
      <c r="B443" s="17"/>
      <c r="C443" s="66"/>
      <c r="D443" s="20"/>
    </row>
    <row r="444" spans="2:4" ht="13.2">
      <c r="B444" s="17"/>
      <c r="C444" s="66"/>
      <c r="D444" s="20"/>
    </row>
    <row r="445" spans="2:4" ht="13.2">
      <c r="B445" s="17"/>
      <c r="C445" s="66"/>
      <c r="D445" s="20"/>
    </row>
    <row r="446" spans="2:4" ht="13.2">
      <c r="B446" s="17"/>
      <c r="C446" s="66"/>
      <c r="D446" s="20"/>
    </row>
    <row r="447" spans="2:4" ht="13.2">
      <c r="B447" s="17"/>
      <c r="C447" s="66"/>
      <c r="D447" s="20"/>
    </row>
    <row r="448" spans="2:4" ht="13.2">
      <c r="B448" s="17"/>
      <c r="C448" s="66"/>
      <c r="D448" s="20"/>
    </row>
    <row r="449" spans="2:4" ht="13.2">
      <c r="B449" s="17"/>
      <c r="C449" s="66"/>
      <c r="D449" s="20"/>
    </row>
    <row r="450" spans="2:4" ht="13.2">
      <c r="B450" s="17"/>
      <c r="C450" s="66"/>
      <c r="D450" s="20"/>
    </row>
    <row r="451" spans="2:4" ht="13.2">
      <c r="B451" s="17"/>
      <c r="C451" s="66"/>
      <c r="D451" s="20"/>
    </row>
    <row r="452" spans="2:4" ht="13.2">
      <c r="B452" s="17"/>
      <c r="C452" s="66"/>
      <c r="D452" s="20"/>
    </row>
    <row r="453" spans="2:4" ht="13.2">
      <c r="B453" s="17"/>
      <c r="C453" s="66"/>
      <c r="D453" s="20"/>
    </row>
    <row r="454" spans="2:4" ht="13.2">
      <c r="B454" s="17"/>
      <c r="C454" s="66"/>
      <c r="D454" s="20"/>
    </row>
    <row r="455" spans="2:4" ht="13.2">
      <c r="B455" s="17"/>
      <c r="C455" s="66"/>
      <c r="D455" s="20"/>
    </row>
    <row r="456" spans="2:4" ht="13.2">
      <c r="B456" s="17"/>
      <c r="C456" s="66"/>
      <c r="D456" s="20"/>
    </row>
    <row r="457" spans="2:4" ht="13.2">
      <c r="B457" s="17"/>
      <c r="C457" s="66"/>
      <c r="D457" s="20"/>
    </row>
    <row r="458" spans="2:4" ht="13.2">
      <c r="B458" s="17"/>
      <c r="C458" s="66"/>
      <c r="D458" s="20"/>
    </row>
    <row r="459" spans="2:4" ht="13.2">
      <c r="B459" s="17"/>
      <c r="C459" s="66"/>
      <c r="D459" s="20"/>
    </row>
    <row r="460" spans="2:4" ht="13.2">
      <c r="B460" s="17"/>
      <c r="C460" s="66"/>
      <c r="D460" s="20"/>
    </row>
    <row r="461" spans="2:4" ht="13.2">
      <c r="B461" s="17"/>
      <c r="C461" s="66"/>
      <c r="D461" s="20"/>
    </row>
    <row r="462" spans="2:4" ht="13.2">
      <c r="B462" s="17"/>
      <c r="C462" s="66"/>
      <c r="D462" s="20"/>
    </row>
    <row r="463" spans="2:4" ht="13.2">
      <c r="B463" s="17"/>
      <c r="C463" s="66"/>
      <c r="D463" s="20"/>
    </row>
    <row r="464" spans="2:4" ht="13.2">
      <c r="B464" s="17"/>
      <c r="C464" s="66"/>
      <c r="D464" s="20"/>
    </row>
    <row r="465" spans="2:4" ht="13.2">
      <c r="B465" s="17"/>
      <c r="C465" s="66"/>
      <c r="D465" s="20"/>
    </row>
    <row r="466" spans="2:4" ht="13.2">
      <c r="B466" s="17"/>
      <c r="C466" s="66"/>
      <c r="D466" s="20"/>
    </row>
    <row r="467" spans="2:4" ht="13.2">
      <c r="B467" s="17"/>
      <c r="C467" s="66"/>
      <c r="D467" s="20"/>
    </row>
    <row r="468" spans="2:4" ht="13.2">
      <c r="B468" s="17"/>
      <c r="C468" s="66"/>
      <c r="D468" s="20"/>
    </row>
    <row r="469" spans="2:4" ht="13.2">
      <c r="B469" s="17"/>
      <c r="C469" s="66"/>
      <c r="D469" s="20"/>
    </row>
    <row r="470" spans="2:4" ht="13.2">
      <c r="B470" s="17"/>
      <c r="C470" s="66"/>
      <c r="D470" s="20"/>
    </row>
    <row r="471" spans="2:4" ht="13.2">
      <c r="B471" s="17"/>
      <c r="C471" s="66"/>
      <c r="D471" s="20"/>
    </row>
    <row r="472" spans="2:4" ht="13.2">
      <c r="B472" s="17"/>
      <c r="C472" s="66"/>
      <c r="D472" s="20"/>
    </row>
    <row r="473" spans="2:4" ht="13.2">
      <c r="B473" s="17"/>
      <c r="C473" s="66"/>
      <c r="D473" s="20"/>
    </row>
    <row r="474" spans="2:4" ht="13.2">
      <c r="B474" s="17"/>
      <c r="C474" s="66"/>
      <c r="D474" s="20"/>
    </row>
    <row r="475" spans="2:4" ht="13.2">
      <c r="B475" s="17"/>
      <c r="C475" s="66"/>
      <c r="D475" s="20"/>
    </row>
    <row r="476" spans="2:4" ht="13.2">
      <c r="B476" s="17"/>
      <c r="C476" s="66"/>
      <c r="D476" s="20"/>
    </row>
    <row r="477" spans="2:4" ht="13.2">
      <c r="B477" s="17"/>
      <c r="C477" s="66"/>
      <c r="D477" s="20"/>
    </row>
    <row r="478" spans="2:4" ht="13.2">
      <c r="B478" s="17"/>
      <c r="C478" s="66"/>
      <c r="D478" s="20"/>
    </row>
    <row r="479" spans="2:4" ht="13.2">
      <c r="B479" s="17"/>
      <c r="C479" s="66"/>
      <c r="D479" s="20"/>
    </row>
    <row r="480" spans="2:4" ht="13.2">
      <c r="B480" s="17"/>
      <c r="C480" s="66"/>
      <c r="D480" s="20"/>
    </row>
    <row r="481" spans="2:4" ht="13.2">
      <c r="B481" s="17"/>
      <c r="C481" s="66"/>
      <c r="D481" s="20"/>
    </row>
    <row r="482" spans="2:4" ht="13.2">
      <c r="B482" s="17"/>
      <c r="C482" s="66"/>
      <c r="D482" s="20"/>
    </row>
    <row r="483" spans="2:4" ht="13.2">
      <c r="B483" s="17"/>
      <c r="C483" s="66"/>
      <c r="D483" s="20"/>
    </row>
    <row r="484" spans="2:4" ht="13.2">
      <c r="B484" s="17"/>
      <c r="C484" s="66"/>
      <c r="D484" s="20"/>
    </row>
    <row r="485" spans="2:4" ht="13.2">
      <c r="B485" s="17"/>
      <c r="C485" s="66"/>
      <c r="D485" s="20"/>
    </row>
    <row r="486" spans="2:4" ht="13.2">
      <c r="B486" s="17"/>
      <c r="C486" s="66"/>
      <c r="D486" s="20"/>
    </row>
    <row r="487" spans="2:4" ht="13.2">
      <c r="B487" s="17"/>
      <c r="C487" s="66"/>
      <c r="D487" s="20"/>
    </row>
    <row r="488" spans="2:4" ht="13.2">
      <c r="B488" s="17"/>
      <c r="C488" s="66"/>
      <c r="D488" s="20"/>
    </row>
    <row r="489" spans="2:4" ht="13.2">
      <c r="B489" s="17"/>
      <c r="C489" s="66"/>
      <c r="D489" s="20"/>
    </row>
    <row r="490" spans="2:4" ht="13.2">
      <c r="B490" s="17"/>
      <c r="C490" s="66"/>
      <c r="D490" s="20"/>
    </row>
    <row r="491" spans="2:4" ht="13.2">
      <c r="B491" s="17"/>
      <c r="C491" s="66"/>
      <c r="D491" s="20"/>
    </row>
    <row r="492" spans="2:4" ht="13.2">
      <c r="B492" s="17"/>
      <c r="C492" s="66"/>
      <c r="D492" s="20"/>
    </row>
    <row r="493" spans="2:4" ht="13.2">
      <c r="B493" s="17"/>
      <c r="C493" s="66"/>
      <c r="D493" s="20"/>
    </row>
    <row r="494" spans="2:4" ht="13.2">
      <c r="B494" s="17"/>
      <c r="C494" s="66"/>
      <c r="D494" s="20"/>
    </row>
    <row r="495" spans="2:4" ht="13.2">
      <c r="B495" s="17"/>
      <c r="C495" s="66"/>
      <c r="D495" s="20"/>
    </row>
    <row r="496" spans="2:4" ht="13.2">
      <c r="B496" s="17"/>
      <c r="C496" s="66"/>
      <c r="D496" s="20"/>
    </row>
    <row r="497" spans="2:4" ht="13.2">
      <c r="B497" s="17"/>
      <c r="C497" s="66"/>
      <c r="D497" s="20"/>
    </row>
    <row r="498" spans="2:4" ht="13.2">
      <c r="B498" s="17"/>
      <c r="C498" s="66"/>
      <c r="D498" s="20"/>
    </row>
    <row r="499" spans="2:4" ht="13.2">
      <c r="B499" s="17"/>
      <c r="C499" s="66"/>
      <c r="D499" s="20"/>
    </row>
    <row r="500" spans="2:4" ht="13.2">
      <c r="B500" s="17"/>
      <c r="C500" s="66"/>
      <c r="D500" s="20"/>
    </row>
    <row r="501" spans="2:4" ht="13.2">
      <c r="B501" s="17"/>
      <c r="C501" s="66"/>
      <c r="D501" s="20"/>
    </row>
    <row r="502" spans="2:4" ht="13.2">
      <c r="B502" s="17"/>
      <c r="C502" s="66"/>
      <c r="D502" s="20"/>
    </row>
    <row r="503" spans="2:4" ht="13.2">
      <c r="B503" s="17"/>
      <c r="C503" s="66"/>
      <c r="D503" s="20"/>
    </row>
    <row r="504" spans="2:4" ht="13.2">
      <c r="B504" s="17"/>
      <c r="C504" s="66"/>
      <c r="D504" s="20"/>
    </row>
    <row r="505" spans="2:4" ht="13.2">
      <c r="B505" s="17"/>
      <c r="C505" s="66"/>
      <c r="D505" s="20"/>
    </row>
    <row r="506" spans="2:4" ht="13.2">
      <c r="B506" s="17"/>
      <c r="C506" s="66"/>
      <c r="D506" s="20"/>
    </row>
    <row r="507" spans="2:4" ht="13.2">
      <c r="B507" s="17"/>
      <c r="C507" s="66"/>
      <c r="D507" s="20"/>
    </row>
    <row r="508" spans="2:4" ht="13.2">
      <c r="B508" s="17"/>
      <c r="C508" s="66"/>
      <c r="D508" s="20"/>
    </row>
    <row r="509" spans="2:4" ht="13.2">
      <c r="B509" s="17"/>
      <c r="C509" s="66"/>
      <c r="D509" s="20"/>
    </row>
    <row r="510" spans="2:4" ht="13.2">
      <c r="B510" s="17"/>
      <c r="C510" s="66"/>
      <c r="D510" s="20"/>
    </row>
    <row r="511" spans="2:4" ht="13.2">
      <c r="B511" s="17"/>
      <c r="C511" s="66"/>
      <c r="D511" s="20"/>
    </row>
    <row r="512" spans="2:4" ht="13.2">
      <c r="B512" s="17"/>
      <c r="C512" s="66"/>
      <c r="D512" s="20"/>
    </row>
    <row r="513" spans="2:4" ht="13.2">
      <c r="B513" s="17"/>
      <c r="C513" s="66"/>
      <c r="D513" s="20"/>
    </row>
    <row r="514" spans="2:4" ht="13.2">
      <c r="B514" s="17"/>
      <c r="C514" s="66"/>
      <c r="D514" s="20"/>
    </row>
    <row r="515" spans="2:4" ht="13.2">
      <c r="B515" s="17"/>
      <c r="C515" s="66"/>
      <c r="D515" s="20"/>
    </row>
    <row r="516" spans="2:4" ht="13.2">
      <c r="B516" s="17"/>
      <c r="C516" s="66"/>
      <c r="D516" s="20"/>
    </row>
    <row r="517" spans="2:4" ht="13.2">
      <c r="B517" s="17"/>
      <c r="C517" s="66"/>
      <c r="D517" s="20"/>
    </row>
    <row r="518" spans="2:4" ht="13.2">
      <c r="B518" s="17"/>
      <c r="C518" s="66"/>
      <c r="D518" s="20"/>
    </row>
    <row r="519" spans="2:4" ht="13.2">
      <c r="B519" s="17"/>
      <c r="C519" s="66"/>
      <c r="D519" s="20"/>
    </row>
    <row r="520" spans="2:4" ht="13.2">
      <c r="B520" s="17"/>
      <c r="C520" s="66"/>
      <c r="D520" s="20"/>
    </row>
    <row r="521" spans="2:4" ht="13.2">
      <c r="B521" s="17"/>
      <c r="C521" s="66"/>
      <c r="D521" s="20"/>
    </row>
    <row r="522" spans="2:4" ht="13.2">
      <c r="B522" s="17"/>
      <c r="C522" s="66"/>
      <c r="D522" s="20"/>
    </row>
    <row r="523" spans="2:4" ht="13.2">
      <c r="B523" s="17"/>
      <c r="C523" s="66"/>
      <c r="D523" s="20"/>
    </row>
    <row r="524" spans="2:4" ht="13.2">
      <c r="B524" s="17"/>
      <c r="C524" s="66"/>
      <c r="D524" s="20"/>
    </row>
    <row r="525" spans="2:4" ht="13.2">
      <c r="B525" s="17"/>
      <c r="C525" s="66"/>
      <c r="D525" s="20"/>
    </row>
    <row r="526" spans="2:4" ht="13.2">
      <c r="B526" s="17"/>
      <c r="C526" s="66"/>
      <c r="D526" s="20"/>
    </row>
    <row r="527" spans="2:4" ht="13.2">
      <c r="B527" s="17"/>
      <c r="C527" s="66"/>
      <c r="D527" s="20"/>
    </row>
    <row r="528" spans="2:4" ht="13.2">
      <c r="B528" s="17"/>
      <c r="C528" s="66"/>
      <c r="D528" s="20"/>
    </row>
    <row r="529" spans="2:4" ht="13.2">
      <c r="B529" s="17"/>
      <c r="C529" s="66"/>
      <c r="D529" s="20"/>
    </row>
    <row r="530" spans="2:4" ht="13.2">
      <c r="B530" s="17"/>
      <c r="C530" s="66"/>
      <c r="D530" s="20"/>
    </row>
    <row r="531" spans="2:4" ht="13.2">
      <c r="B531" s="17"/>
      <c r="C531" s="66"/>
      <c r="D531" s="20"/>
    </row>
    <row r="532" spans="2:4" ht="13.2">
      <c r="B532" s="17"/>
      <c r="C532" s="66"/>
      <c r="D532" s="20"/>
    </row>
    <row r="533" spans="2:4" ht="13.2">
      <c r="B533" s="17"/>
      <c r="C533" s="66"/>
      <c r="D533" s="20"/>
    </row>
    <row r="534" spans="2:4" ht="13.2">
      <c r="B534" s="17"/>
      <c r="C534" s="66"/>
      <c r="D534" s="20"/>
    </row>
    <row r="535" spans="2:4" ht="13.2">
      <c r="B535" s="17"/>
      <c r="C535" s="66"/>
      <c r="D535" s="20"/>
    </row>
    <row r="536" spans="2:4" ht="13.2">
      <c r="B536" s="17"/>
      <c r="C536" s="66"/>
      <c r="D536" s="20"/>
    </row>
    <row r="537" spans="2:4" ht="13.2">
      <c r="B537" s="17"/>
      <c r="C537" s="66"/>
      <c r="D537" s="20"/>
    </row>
    <row r="538" spans="2:4" ht="13.2">
      <c r="B538" s="17"/>
      <c r="C538" s="66"/>
      <c r="D538" s="20"/>
    </row>
    <row r="539" spans="2:4" ht="13.2">
      <c r="B539" s="17"/>
      <c r="C539" s="66"/>
      <c r="D539" s="20"/>
    </row>
    <row r="540" spans="2:4" ht="13.2">
      <c r="B540" s="17"/>
      <c r="C540" s="66"/>
      <c r="D540" s="20"/>
    </row>
    <row r="541" spans="2:4" ht="13.2">
      <c r="B541" s="17"/>
      <c r="C541" s="66"/>
      <c r="D541" s="20"/>
    </row>
    <row r="542" spans="2:4" ht="13.2">
      <c r="B542" s="17"/>
      <c r="C542" s="66"/>
      <c r="D542" s="20"/>
    </row>
    <row r="543" spans="2:4" ht="13.2">
      <c r="B543" s="17"/>
      <c r="C543" s="66"/>
      <c r="D543" s="20"/>
    </row>
    <row r="544" spans="2:4" ht="13.2">
      <c r="B544" s="17"/>
      <c r="C544" s="66"/>
      <c r="D544" s="20"/>
    </row>
    <row r="545" spans="2:4" ht="13.2">
      <c r="B545" s="17"/>
      <c r="C545" s="66"/>
      <c r="D545" s="20"/>
    </row>
    <row r="546" spans="2:4" ht="13.2">
      <c r="B546" s="17"/>
      <c r="C546" s="66"/>
      <c r="D546" s="20"/>
    </row>
    <row r="547" spans="2:4" ht="13.2">
      <c r="B547" s="17"/>
      <c r="C547" s="66"/>
      <c r="D547" s="20"/>
    </row>
    <row r="548" spans="2:4" ht="13.2">
      <c r="B548" s="17"/>
      <c r="C548" s="66"/>
      <c r="D548" s="20"/>
    </row>
    <row r="549" spans="2:4" ht="13.2">
      <c r="B549" s="17"/>
      <c r="C549" s="66"/>
      <c r="D549" s="20"/>
    </row>
    <row r="550" spans="2:4" ht="13.2">
      <c r="B550" s="17"/>
      <c r="C550" s="66"/>
      <c r="D550" s="20"/>
    </row>
    <row r="551" spans="2:4" ht="13.2">
      <c r="B551" s="17"/>
      <c r="C551" s="66"/>
      <c r="D551" s="20"/>
    </row>
    <row r="552" spans="2:4" ht="13.2">
      <c r="B552" s="17"/>
      <c r="C552" s="66"/>
      <c r="D552" s="20"/>
    </row>
    <row r="553" spans="2:4" ht="13.2">
      <c r="B553" s="17"/>
      <c r="C553" s="66"/>
      <c r="D553" s="20"/>
    </row>
    <row r="554" spans="2:4" ht="13.2">
      <c r="B554" s="17"/>
      <c r="C554" s="66"/>
      <c r="D554" s="20"/>
    </row>
    <row r="555" spans="2:4" ht="13.2">
      <c r="B555" s="17"/>
      <c r="C555" s="66"/>
      <c r="D555" s="20"/>
    </row>
    <row r="556" spans="2:4" ht="13.2">
      <c r="B556" s="17"/>
      <c r="C556" s="66"/>
      <c r="D556" s="20"/>
    </row>
    <row r="557" spans="2:4" ht="13.2">
      <c r="B557" s="17"/>
      <c r="C557" s="66"/>
      <c r="D557" s="20"/>
    </row>
    <row r="558" spans="2:4" ht="13.2">
      <c r="B558" s="17"/>
      <c r="C558" s="66"/>
      <c r="D558" s="20"/>
    </row>
    <row r="559" spans="2:4" ht="13.2">
      <c r="B559" s="17"/>
      <c r="C559" s="66"/>
      <c r="D559" s="20"/>
    </row>
    <row r="560" spans="2:4" ht="13.2">
      <c r="B560" s="17"/>
      <c r="C560" s="66"/>
      <c r="D560" s="20"/>
    </row>
    <row r="561" spans="2:4" ht="13.2">
      <c r="B561" s="17"/>
      <c r="C561" s="66"/>
      <c r="D561" s="20"/>
    </row>
    <row r="562" spans="2:4" ht="13.2">
      <c r="B562" s="17"/>
      <c r="C562" s="66"/>
      <c r="D562" s="20"/>
    </row>
    <row r="563" spans="2:4" ht="13.2">
      <c r="B563" s="17"/>
      <c r="C563" s="66"/>
      <c r="D563" s="20"/>
    </row>
    <row r="564" spans="2:4" ht="13.2">
      <c r="B564" s="17"/>
      <c r="C564" s="66"/>
      <c r="D564" s="20"/>
    </row>
    <row r="565" spans="2:4" ht="13.2">
      <c r="B565" s="17"/>
      <c r="C565" s="66"/>
      <c r="D565" s="20"/>
    </row>
    <row r="566" spans="2:4" ht="13.2">
      <c r="B566" s="17"/>
      <c r="C566" s="66"/>
      <c r="D566" s="20"/>
    </row>
    <row r="567" spans="2:4" ht="13.2">
      <c r="B567" s="17"/>
      <c r="C567" s="66"/>
      <c r="D567" s="20"/>
    </row>
    <row r="568" spans="2:4" ht="13.2">
      <c r="B568" s="17"/>
      <c r="C568" s="66"/>
      <c r="D568" s="20"/>
    </row>
    <row r="569" spans="2:4" ht="13.2">
      <c r="B569" s="17"/>
      <c r="C569" s="66"/>
      <c r="D569" s="20"/>
    </row>
    <row r="570" spans="2:4" ht="13.2">
      <c r="B570" s="17"/>
      <c r="C570" s="66"/>
      <c r="D570" s="20"/>
    </row>
    <row r="571" spans="2:4" ht="13.2">
      <c r="B571" s="17"/>
      <c r="C571" s="66"/>
      <c r="D571" s="20"/>
    </row>
    <row r="572" spans="2:4" ht="13.2">
      <c r="B572" s="17"/>
      <c r="C572" s="66"/>
      <c r="D572" s="20"/>
    </row>
    <row r="573" spans="2:4" ht="13.2">
      <c r="B573" s="17"/>
      <c r="C573" s="66"/>
      <c r="D573" s="20"/>
    </row>
    <row r="574" spans="2:4" ht="13.2">
      <c r="B574" s="17"/>
      <c r="C574" s="66"/>
      <c r="D574" s="20"/>
    </row>
    <row r="575" spans="2:4" ht="13.2">
      <c r="B575" s="17"/>
      <c r="C575" s="66"/>
      <c r="D575" s="20"/>
    </row>
    <row r="576" spans="2:4" ht="13.2">
      <c r="B576" s="17"/>
      <c r="C576" s="66"/>
      <c r="D576" s="20"/>
    </row>
    <row r="577" spans="2:4" ht="13.2">
      <c r="B577" s="17"/>
      <c r="C577" s="66"/>
      <c r="D577" s="20"/>
    </row>
    <row r="578" spans="2:4" ht="13.2">
      <c r="B578" s="17"/>
      <c r="C578" s="66"/>
      <c r="D578" s="20"/>
    </row>
    <row r="579" spans="2:4" ht="13.2">
      <c r="B579" s="17"/>
      <c r="C579" s="66"/>
      <c r="D579" s="20"/>
    </row>
    <row r="580" spans="2:4" ht="13.2">
      <c r="B580" s="17"/>
      <c r="C580" s="66"/>
      <c r="D580" s="20"/>
    </row>
    <row r="581" spans="2:4" ht="13.2">
      <c r="B581" s="17"/>
      <c r="C581" s="66"/>
      <c r="D581" s="20"/>
    </row>
    <row r="582" spans="2:4" ht="13.2">
      <c r="B582" s="17"/>
      <c r="C582" s="66"/>
      <c r="D582" s="20"/>
    </row>
    <row r="583" spans="2:4" ht="13.2">
      <c r="B583" s="17"/>
      <c r="C583" s="66"/>
      <c r="D583" s="20"/>
    </row>
    <row r="584" spans="2:4" ht="13.2">
      <c r="B584" s="17"/>
      <c r="C584" s="66"/>
      <c r="D584" s="20"/>
    </row>
    <row r="585" spans="2:4" ht="13.2">
      <c r="B585" s="17"/>
      <c r="C585" s="66"/>
      <c r="D585" s="20"/>
    </row>
    <row r="586" spans="2:4" ht="13.2">
      <c r="B586" s="17"/>
      <c r="C586" s="66"/>
      <c r="D586" s="20"/>
    </row>
    <row r="587" spans="2:4" ht="13.2">
      <c r="B587" s="17"/>
      <c r="C587" s="66"/>
      <c r="D587" s="20"/>
    </row>
    <row r="588" spans="2:4" ht="13.2">
      <c r="B588" s="17"/>
      <c r="C588" s="66"/>
      <c r="D588" s="20"/>
    </row>
    <row r="589" spans="2:4" ht="13.2">
      <c r="B589" s="17"/>
      <c r="C589" s="66"/>
      <c r="D589" s="20"/>
    </row>
    <row r="590" spans="2:4" ht="13.2">
      <c r="B590" s="17"/>
      <c r="C590" s="66"/>
      <c r="D590" s="20"/>
    </row>
    <row r="591" spans="2:4" ht="13.2">
      <c r="B591" s="17"/>
      <c r="C591" s="66"/>
      <c r="D591" s="20"/>
    </row>
    <row r="592" spans="2:4" ht="13.2">
      <c r="B592" s="17"/>
      <c r="C592" s="66"/>
      <c r="D592" s="20"/>
    </row>
    <row r="593" spans="2:4" ht="13.2">
      <c r="B593" s="17"/>
      <c r="C593" s="66"/>
      <c r="D593" s="20"/>
    </row>
    <row r="594" spans="2:4" ht="13.2">
      <c r="B594" s="17"/>
      <c r="C594" s="66"/>
      <c r="D594" s="20"/>
    </row>
    <row r="595" spans="2:4" ht="13.2">
      <c r="B595" s="17"/>
      <c r="C595" s="66"/>
      <c r="D595" s="20"/>
    </row>
    <row r="596" spans="2:4" ht="13.2">
      <c r="B596" s="17"/>
      <c r="C596" s="66"/>
      <c r="D596" s="20"/>
    </row>
    <row r="597" spans="2:4" ht="13.2">
      <c r="B597" s="17"/>
      <c r="C597" s="66"/>
      <c r="D597" s="20"/>
    </row>
    <row r="598" spans="2:4" ht="13.2">
      <c r="B598" s="17"/>
      <c r="C598" s="66"/>
      <c r="D598" s="20"/>
    </row>
    <row r="599" spans="2:4" ht="13.2">
      <c r="B599" s="17"/>
      <c r="C599" s="66"/>
      <c r="D599" s="20"/>
    </row>
    <row r="600" spans="2:4" ht="13.2">
      <c r="B600" s="17"/>
      <c r="C600" s="66"/>
      <c r="D600" s="20"/>
    </row>
    <row r="601" spans="2:4" ht="13.2">
      <c r="B601" s="17"/>
      <c r="C601" s="66"/>
      <c r="D601" s="20"/>
    </row>
    <row r="602" spans="2:4" ht="13.2">
      <c r="B602" s="17"/>
      <c r="C602" s="66"/>
      <c r="D602" s="20"/>
    </row>
    <row r="603" spans="2:4" ht="13.2">
      <c r="B603" s="17"/>
      <c r="C603" s="66"/>
      <c r="D603" s="20"/>
    </row>
    <row r="604" spans="2:4" ht="13.2">
      <c r="B604" s="17"/>
      <c r="C604" s="66"/>
      <c r="D604" s="20"/>
    </row>
    <row r="605" spans="2:4" ht="13.2">
      <c r="B605" s="17"/>
      <c r="C605" s="66"/>
      <c r="D605" s="20"/>
    </row>
    <row r="606" spans="2:4" ht="13.2">
      <c r="B606" s="17"/>
      <c r="C606" s="66"/>
      <c r="D606" s="20"/>
    </row>
    <row r="607" spans="2:4" ht="13.2">
      <c r="B607" s="17"/>
      <c r="C607" s="66"/>
      <c r="D607" s="20"/>
    </row>
    <row r="608" spans="2:4" ht="13.2">
      <c r="B608" s="17"/>
      <c r="C608" s="66"/>
      <c r="D608" s="20"/>
    </row>
    <row r="609" spans="2:4" ht="13.2">
      <c r="B609" s="17"/>
      <c r="C609" s="66"/>
      <c r="D609" s="20"/>
    </row>
    <row r="610" spans="2:4" ht="13.2">
      <c r="B610" s="17"/>
      <c r="C610" s="66"/>
      <c r="D610" s="20"/>
    </row>
    <row r="611" spans="2:4" ht="13.2">
      <c r="B611" s="17"/>
      <c r="C611" s="66"/>
      <c r="D611" s="20"/>
    </row>
    <row r="612" spans="2:4" ht="13.2">
      <c r="B612" s="17"/>
      <c r="C612" s="66"/>
      <c r="D612" s="20"/>
    </row>
    <row r="613" spans="2:4" ht="13.2">
      <c r="B613" s="17"/>
      <c r="C613" s="66"/>
      <c r="D613" s="20"/>
    </row>
    <row r="614" spans="2:4" ht="13.2">
      <c r="B614" s="17"/>
      <c r="C614" s="66"/>
      <c r="D614" s="20"/>
    </row>
    <row r="615" spans="2:4" ht="13.2">
      <c r="B615" s="17"/>
      <c r="C615" s="66"/>
      <c r="D615" s="20"/>
    </row>
    <row r="616" spans="2:4" ht="13.2">
      <c r="B616" s="17"/>
      <c r="C616" s="66"/>
      <c r="D616" s="20"/>
    </row>
    <row r="617" spans="2:4" ht="13.2">
      <c r="B617" s="17"/>
      <c r="C617" s="66"/>
      <c r="D617" s="20"/>
    </row>
    <row r="618" spans="2:4" ht="13.2">
      <c r="B618" s="17"/>
      <c r="C618" s="66"/>
      <c r="D618" s="20"/>
    </row>
    <row r="619" spans="2:4" ht="13.2">
      <c r="B619" s="17"/>
      <c r="C619" s="66"/>
      <c r="D619" s="20"/>
    </row>
    <row r="620" spans="2:4" ht="13.2">
      <c r="B620" s="17"/>
      <c r="C620" s="66"/>
      <c r="D620" s="20"/>
    </row>
    <row r="621" spans="2:4" ht="13.2">
      <c r="B621" s="17"/>
      <c r="C621" s="66"/>
      <c r="D621" s="20"/>
    </row>
    <row r="622" spans="2:4" ht="13.2">
      <c r="B622" s="17"/>
      <c r="C622" s="66"/>
      <c r="D622" s="20"/>
    </row>
    <row r="623" spans="2:4" ht="13.2">
      <c r="B623" s="17"/>
      <c r="C623" s="66"/>
      <c r="D623" s="20"/>
    </row>
    <row r="624" spans="2:4" ht="13.2">
      <c r="B624" s="17"/>
      <c r="C624" s="66"/>
      <c r="D624" s="20"/>
    </row>
    <row r="625" spans="2:4" ht="13.2">
      <c r="B625" s="17"/>
      <c r="C625" s="66"/>
      <c r="D625" s="20"/>
    </row>
    <row r="626" spans="2:4" ht="13.2">
      <c r="B626" s="17"/>
      <c r="C626" s="66"/>
      <c r="D626" s="20"/>
    </row>
    <row r="627" spans="2:4" ht="13.2">
      <c r="B627" s="17"/>
      <c r="C627" s="66"/>
      <c r="D627" s="20"/>
    </row>
    <row r="628" spans="2:4" ht="13.2">
      <c r="B628" s="17"/>
      <c r="C628" s="66"/>
      <c r="D628" s="20"/>
    </row>
    <row r="629" spans="2:4" ht="13.2">
      <c r="B629" s="17"/>
      <c r="C629" s="66"/>
      <c r="D629" s="20"/>
    </row>
    <row r="630" spans="2:4" ht="13.2">
      <c r="B630" s="17"/>
      <c r="C630" s="66"/>
      <c r="D630" s="20"/>
    </row>
    <row r="631" spans="2:4" ht="13.2">
      <c r="B631" s="17"/>
      <c r="C631" s="66"/>
      <c r="D631" s="20"/>
    </row>
    <row r="632" spans="2:4" ht="13.2">
      <c r="B632" s="17"/>
      <c r="C632" s="66"/>
      <c r="D632" s="20"/>
    </row>
    <row r="633" spans="2:4" ht="13.2">
      <c r="B633" s="17"/>
      <c r="C633" s="66"/>
      <c r="D633" s="20"/>
    </row>
    <row r="634" spans="2:4" ht="13.2">
      <c r="B634" s="17"/>
      <c r="C634" s="66"/>
      <c r="D634" s="20"/>
    </row>
    <row r="635" spans="2:4" ht="13.2">
      <c r="B635" s="17"/>
      <c r="C635" s="66"/>
      <c r="D635" s="20"/>
    </row>
    <row r="636" spans="2:4" ht="13.2">
      <c r="B636" s="17"/>
      <c r="C636" s="66"/>
      <c r="D636" s="20"/>
    </row>
    <row r="637" spans="2:4" ht="13.2">
      <c r="B637" s="17"/>
      <c r="C637" s="66"/>
      <c r="D637" s="20"/>
    </row>
    <row r="638" spans="2:4" ht="13.2">
      <c r="B638" s="17"/>
      <c r="C638" s="66"/>
      <c r="D638" s="20"/>
    </row>
    <row r="639" spans="2:4" ht="13.2">
      <c r="B639" s="17"/>
      <c r="C639" s="66"/>
      <c r="D639" s="20"/>
    </row>
    <row r="640" spans="2:4" ht="13.2">
      <c r="B640" s="17"/>
      <c r="C640" s="66"/>
      <c r="D640" s="20"/>
    </row>
    <row r="641" spans="2:4" ht="13.2">
      <c r="B641" s="17"/>
      <c r="C641" s="66"/>
      <c r="D641" s="20"/>
    </row>
    <row r="642" spans="2:4" ht="13.2">
      <c r="B642" s="17"/>
      <c r="C642" s="66"/>
      <c r="D642" s="20"/>
    </row>
    <row r="643" spans="2:4" ht="13.2">
      <c r="B643" s="17"/>
      <c r="C643" s="66"/>
      <c r="D643" s="20"/>
    </row>
    <row r="644" spans="2:4" ht="13.2">
      <c r="B644" s="17"/>
      <c r="C644" s="66"/>
      <c r="D644" s="20"/>
    </row>
    <row r="645" spans="2:4" ht="13.2">
      <c r="B645" s="17"/>
      <c r="C645" s="66"/>
      <c r="D645" s="20"/>
    </row>
    <row r="646" spans="2:4" ht="13.2">
      <c r="B646" s="17"/>
      <c r="C646" s="66"/>
      <c r="D646" s="20"/>
    </row>
    <row r="647" spans="2:4" ht="13.2">
      <c r="B647" s="17"/>
      <c r="C647" s="66"/>
      <c r="D647" s="20"/>
    </row>
    <row r="648" spans="2:4" ht="13.2">
      <c r="B648" s="17"/>
      <c r="C648" s="66"/>
      <c r="D648" s="20"/>
    </row>
    <row r="649" spans="2:4" ht="13.2">
      <c r="B649" s="17"/>
      <c r="C649" s="66"/>
      <c r="D649" s="20"/>
    </row>
    <row r="650" spans="2:4" ht="13.2">
      <c r="B650" s="17"/>
      <c r="C650" s="66"/>
      <c r="D650" s="20"/>
    </row>
    <row r="651" spans="2:4" ht="13.2">
      <c r="B651" s="17"/>
      <c r="C651" s="66"/>
      <c r="D651" s="20"/>
    </row>
    <row r="652" spans="2:4" ht="13.2">
      <c r="B652" s="17"/>
      <c r="C652" s="66"/>
      <c r="D652" s="20"/>
    </row>
    <row r="653" spans="2:4" ht="13.2">
      <c r="B653" s="17"/>
      <c r="C653" s="66"/>
      <c r="D653" s="20"/>
    </row>
    <row r="654" spans="2:4" ht="13.2">
      <c r="B654" s="17"/>
      <c r="C654" s="66"/>
      <c r="D654" s="20"/>
    </row>
    <row r="655" spans="2:4" ht="13.2">
      <c r="B655" s="17"/>
      <c r="C655" s="66"/>
      <c r="D655" s="20"/>
    </row>
    <row r="656" spans="2:4" ht="13.2">
      <c r="B656" s="17"/>
      <c r="C656" s="66"/>
      <c r="D656" s="20"/>
    </row>
    <row r="657" spans="2:4" ht="13.2">
      <c r="B657" s="17"/>
      <c r="C657" s="66"/>
      <c r="D657" s="20"/>
    </row>
    <row r="658" spans="2:4" ht="13.2">
      <c r="B658" s="17"/>
      <c r="C658" s="66"/>
      <c r="D658" s="20"/>
    </row>
    <row r="659" spans="2:4" ht="13.2">
      <c r="B659" s="17"/>
      <c r="C659" s="66"/>
      <c r="D659" s="20"/>
    </row>
    <row r="660" spans="2:4" ht="13.2">
      <c r="B660" s="17"/>
      <c r="C660" s="66"/>
      <c r="D660" s="20"/>
    </row>
    <row r="661" spans="2:4" ht="13.2">
      <c r="B661" s="17"/>
      <c r="C661" s="66"/>
      <c r="D661" s="20"/>
    </row>
    <row r="662" spans="2:4" ht="13.2">
      <c r="B662" s="17"/>
      <c r="C662" s="66"/>
      <c r="D662" s="20"/>
    </row>
    <row r="663" spans="2:4" ht="13.2">
      <c r="B663" s="17"/>
      <c r="C663" s="66"/>
      <c r="D663" s="20"/>
    </row>
    <row r="664" spans="2:4" ht="13.2">
      <c r="B664" s="17"/>
      <c r="C664" s="66"/>
      <c r="D664" s="20"/>
    </row>
    <row r="665" spans="2:4" ht="13.2">
      <c r="B665" s="17"/>
      <c r="C665" s="66"/>
      <c r="D665" s="20"/>
    </row>
    <row r="666" spans="2:4" ht="13.2">
      <c r="B666" s="17"/>
      <c r="C666" s="66"/>
      <c r="D666" s="20"/>
    </row>
    <row r="667" spans="2:4" ht="13.2">
      <c r="B667" s="17"/>
      <c r="C667" s="66"/>
      <c r="D667" s="20"/>
    </row>
    <row r="668" spans="2:4" ht="13.2">
      <c r="B668" s="17"/>
      <c r="C668" s="66"/>
      <c r="D668" s="20"/>
    </row>
    <row r="669" spans="2:4" ht="13.2">
      <c r="B669" s="17"/>
      <c r="C669" s="66"/>
      <c r="D669" s="20"/>
    </row>
    <row r="670" spans="2:4" ht="13.2">
      <c r="B670" s="17"/>
      <c r="C670" s="66"/>
      <c r="D670" s="20"/>
    </row>
    <row r="671" spans="2:4" ht="13.2">
      <c r="B671" s="17"/>
      <c r="C671" s="66"/>
      <c r="D671" s="20"/>
    </row>
    <row r="672" spans="2:4" ht="13.2">
      <c r="B672" s="17"/>
      <c r="C672" s="66"/>
      <c r="D672" s="20"/>
    </row>
    <row r="673" spans="2:4" ht="13.2">
      <c r="B673" s="17"/>
      <c r="C673" s="66"/>
      <c r="D673" s="20"/>
    </row>
    <row r="674" spans="2:4" ht="13.2">
      <c r="B674" s="17"/>
      <c r="C674" s="66"/>
      <c r="D674" s="20"/>
    </row>
    <row r="675" spans="2:4" ht="13.2">
      <c r="B675" s="17"/>
      <c r="C675" s="66"/>
      <c r="D675" s="20"/>
    </row>
    <row r="676" spans="2:4" ht="13.2">
      <c r="B676" s="17"/>
      <c r="C676" s="66"/>
      <c r="D676" s="20"/>
    </row>
    <row r="677" spans="2:4" ht="13.2">
      <c r="B677" s="17"/>
      <c r="C677" s="66"/>
      <c r="D677" s="20"/>
    </row>
    <row r="678" spans="2:4" ht="13.2">
      <c r="B678" s="17"/>
      <c r="C678" s="66"/>
      <c r="D678" s="20"/>
    </row>
    <row r="679" spans="2:4" ht="13.2">
      <c r="B679" s="17"/>
      <c r="C679" s="66"/>
      <c r="D679" s="20"/>
    </row>
    <row r="680" spans="2:4" ht="13.2">
      <c r="B680" s="17"/>
      <c r="C680" s="66"/>
      <c r="D680" s="20"/>
    </row>
    <row r="681" spans="2:4" ht="13.2">
      <c r="B681" s="17"/>
      <c r="C681" s="66"/>
      <c r="D681" s="20"/>
    </row>
    <row r="682" spans="2:4" ht="13.2">
      <c r="B682" s="17"/>
      <c r="C682" s="66"/>
      <c r="D682" s="20"/>
    </row>
    <row r="683" spans="2:4" ht="13.2">
      <c r="B683" s="17"/>
      <c r="C683" s="66"/>
      <c r="D683" s="20"/>
    </row>
    <row r="684" spans="2:4" ht="13.2">
      <c r="B684" s="17"/>
      <c r="C684" s="66"/>
      <c r="D684" s="20"/>
    </row>
    <row r="685" spans="2:4" ht="13.2">
      <c r="B685" s="17"/>
      <c r="C685" s="66"/>
      <c r="D685" s="20"/>
    </row>
    <row r="686" spans="2:4" ht="13.2">
      <c r="B686" s="17"/>
      <c r="C686" s="66"/>
      <c r="D686" s="20"/>
    </row>
    <row r="687" spans="2:4" ht="13.2">
      <c r="B687" s="17"/>
      <c r="C687" s="66"/>
      <c r="D687" s="20"/>
    </row>
    <row r="688" spans="2:4" ht="13.2">
      <c r="B688" s="17"/>
      <c r="C688" s="66"/>
      <c r="D688" s="20"/>
    </row>
    <row r="689" spans="2:4" ht="13.2">
      <c r="B689" s="17"/>
      <c r="C689" s="66"/>
      <c r="D689" s="20"/>
    </row>
    <row r="690" spans="2:4" ht="13.2">
      <c r="B690" s="17"/>
      <c r="C690" s="66"/>
      <c r="D690" s="20"/>
    </row>
    <row r="691" spans="2:4" ht="13.2">
      <c r="B691" s="17"/>
      <c r="C691" s="66"/>
      <c r="D691" s="20"/>
    </row>
    <row r="692" spans="2:4" ht="13.2">
      <c r="B692" s="17"/>
      <c r="C692" s="66"/>
      <c r="D692" s="20"/>
    </row>
    <row r="693" spans="2:4" ht="13.2">
      <c r="B693" s="17"/>
      <c r="C693" s="66"/>
      <c r="D693" s="20"/>
    </row>
    <row r="694" spans="2:4" ht="13.2">
      <c r="B694" s="17"/>
      <c r="C694" s="66"/>
      <c r="D694" s="20"/>
    </row>
    <row r="695" spans="2:4" ht="13.2">
      <c r="B695" s="17"/>
      <c r="C695" s="66"/>
      <c r="D695" s="20"/>
    </row>
    <row r="696" spans="2:4" ht="13.2">
      <c r="B696" s="17"/>
      <c r="C696" s="66"/>
      <c r="D696" s="20"/>
    </row>
    <row r="697" spans="2:4" ht="13.2">
      <c r="B697" s="17"/>
      <c r="C697" s="66"/>
      <c r="D697" s="20"/>
    </row>
    <row r="698" spans="2:4" ht="13.2">
      <c r="B698" s="17"/>
      <c r="C698" s="66"/>
      <c r="D698" s="20"/>
    </row>
    <row r="699" spans="2:4" ht="13.2">
      <c r="B699" s="17"/>
      <c r="C699" s="66"/>
      <c r="D699" s="20"/>
    </row>
    <row r="700" spans="2:4" ht="13.2">
      <c r="B700" s="17"/>
      <c r="C700" s="66"/>
      <c r="D700" s="20"/>
    </row>
    <row r="701" spans="2:4" ht="13.2">
      <c r="B701" s="17"/>
      <c r="C701" s="66"/>
      <c r="D701" s="20"/>
    </row>
    <row r="702" spans="2:4" ht="13.2">
      <c r="B702" s="17"/>
      <c r="C702" s="66"/>
      <c r="D702" s="20"/>
    </row>
    <row r="703" spans="2:4" ht="13.2">
      <c r="B703" s="17"/>
      <c r="C703" s="66"/>
      <c r="D703" s="20"/>
    </row>
    <row r="704" spans="2:4" ht="13.2">
      <c r="B704" s="17"/>
      <c r="C704" s="66"/>
      <c r="D704" s="20"/>
    </row>
    <row r="705" spans="2:4" ht="13.2">
      <c r="B705" s="17"/>
      <c r="C705" s="66"/>
      <c r="D705" s="20"/>
    </row>
    <row r="706" spans="2:4" ht="13.2">
      <c r="B706" s="17"/>
      <c r="C706" s="66"/>
      <c r="D706" s="20"/>
    </row>
    <row r="707" spans="2:4" ht="13.2">
      <c r="B707" s="17"/>
      <c r="C707" s="66"/>
      <c r="D707" s="20"/>
    </row>
    <row r="708" spans="2:4" ht="13.2">
      <c r="B708" s="17"/>
      <c r="C708" s="66"/>
      <c r="D708" s="20"/>
    </row>
    <row r="709" spans="2:4" ht="13.2">
      <c r="B709" s="17"/>
      <c r="C709" s="66"/>
      <c r="D709" s="20"/>
    </row>
    <row r="710" spans="2:4" ht="13.2">
      <c r="B710" s="17"/>
      <c r="C710" s="66"/>
      <c r="D710" s="20"/>
    </row>
    <row r="711" spans="2:4" ht="13.2">
      <c r="B711" s="17"/>
      <c r="C711" s="66"/>
      <c r="D711" s="20"/>
    </row>
    <row r="712" spans="2:4" ht="13.2">
      <c r="B712" s="17"/>
      <c r="C712" s="66"/>
      <c r="D712" s="20"/>
    </row>
    <row r="713" spans="2:4" ht="13.2">
      <c r="B713" s="17"/>
      <c r="C713" s="66"/>
      <c r="D713" s="20"/>
    </row>
    <row r="714" spans="2:4" ht="13.2">
      <c r="B714" s="17"/>
      <c r="C714" s="66"/>
      <c r="D714" s="20"/>
    </row>
    <row r="715" spans="2:4" ht="13.2">
      <c r="B715" s="17"/>
      <c r="C715" s="66"/>
      <c r="D715" s="20"/>
    </row>
    <row r="716" spans="2:4" ht="13.2">
      <c r="B716" s="17"/>
      <c r="C716" s="66"/>
      <c r="D716" s="20"/>
    </row>
    <row r="717" spans="2:4" ht="13.2">
      <c r="B717" s="17"/>
      <c r="C717" s="66"/>
      <c r="D717" s="20"/>
    </row>
    <row r="718" spans="2:4" ht="13.2">
      <c r="B718" s="17"/>
      <c r="C718" s="66"/>
      <c r="D718" s="20"/>
    </row>
    <row r="719" spans="2:4" ht="13.2">
      <c r="B719" s="17"/>
      <c r="C719" s="66"/>
      <c r="D719" s="20"/>
    </row>
    <row r="720" spans="2:4" ht="13.2">
      <c r="B720" s="17"/>
      <c r="C720" s="66"/>
      <c r="D720" s="20"/>
    </row>
    <row r="721" spans="2:4" ht="13.2">
      <c r="B721" s="17"/>
      <c r="C721" s="66"/>
      <c r="D721" s="20"/>
    </row>
    <row r="722" spans="2:4" ht="13.2">
      <c r="B722" s="17"/>
      <c r="C722" s="66"/>
      <c r="D722" s="20"/>
    </row>
    <row r="723" spans="2:4" ht="13.2">
      <c r="B723" s="17"/>
      <c r="C723" s="66"/>
      <c r="D723" s="20"/>
    </row>
    <row r="724" spans="2:4" ht="13.2">
      <c r="B724" s="17"/>
      <c r="C724" s="66"/>
      <c r="D724" s="20"/>
    </row>
    <row r="725" spans="2:4" ht="13.2">
      <c r="B725" s="17"/>
      <c r="C725" s="66"/>
      <c r="D725" s="20"/>
    </row>
    <row r="726" spans="2:4" ht="13.2">
      <c r="B726" s="17"/>
      <c r="C726" s="66"/>
      <c r="D726" s="20"/>
    </row>
    <row r="727" spans="2:4" ht="13.2">
      <c r="B727" s="17"/>
      <c r="C727" s="66"/>
      <c r="D727" s="20"/>
    </row>
    <row r="728" spans="2:4" ht="13.2">
      <c r="B728" s="17"/>
      <c r="C728" s="66"/>
      <c r="D728" s="20"/>
    </row>
    <row r="729" spans="2:4" ht="13.2">
      <c r="B729" s="17"/>
      <c r="C729" s="66"/>
      <c r="D729" s="20"/>
    </row>
    <row r="730" spans="2:4" ht="13.2">
      <c r="B730" s="17"/>
      <c r="C730" s="66"/>
      <c r="D730" s="20"/>
    </row>
    <row r="731" spans="2:4" ht="13.2">
      <c r="B731" s="17"/>
      <c r="C731" s="66"/>
      <c r="D731" s="20"/>
    </row>
    <row r="732" spans="2:4" ht="13.2">
      <c r="B732" s="17"/>
      <c r="C732" s="66"/>
      <c r="D732" s="20"/>
    </row>
    <row r="733" spans="2:4" ht="13.2">
      <c r="B733" s="17"/>
      <c r="C733" s="66"/>
      <c r="D733" s="20"/>
    </row>
    <row r="734" spans="2:4" ht="13.2">
      <c r="B734" s="17"/>
      <c r="C734" s="66"/>
      <c r="D734" s="20"/>
    </row>
    <row r="735" spans="2:4" ht="13.2">
      <c r="B735" s="17"/>
      <c r="C735" s="66"/>
      <c r="D735" s="20"/>
    </row>
    <row r="736" spans="2:4" ht="13.2">
      <c r="B736" s="17"/>
      <c r="C736" s="66"/>
      <c r="D736" s="20"/>
    </row>
    <row r="737" spans="2:4" ht="13.2">
      <c r="B737" s="17"/>
      <c r="C737" s="66"/>
      <c r="D737" s="20"/>
    </row>
    <row r="738" spans="2:4" ht="13.2">
      <c r="B738" s="17"/>
      <c r="C738" s="66"/>
      <c r="D738" s="20"/>
    </row>
    <row r="739" spans="2:4" ht="13.2">
      <c r="B739" s="17"/>
      <c r="C739" s="66"/>
      <c r="D739" s="20"/>
    </row>
    <row r="740" spans="2:4" ht="13.2">
      <c r="B740" s="17"/>
      <c r="C740" s="66"/>
      <c r="D740" s="20"/>
    </row>
    <row r="741" spans="2:4" ht="13.2">
      <c r="B741" s="17"/>
      <c r="C741" s="66"/>
      <c r="D741" s="20"/>
    </row>
    <row r="742" spans="2:4" ht="13.2">
      <c r="B742" s="17"/>
      <c r="C742" s="66"/>
      <c r="D742" s="20"/>
    </row>
    <row r="743" spans="2:4" ht="13.2">
      <c r="B743" s="17"/>
      <c r="C743" s="66"/>
      <c r="D743" s="20"/>
    </row>
    <row r="744" spans="2:4" ht="13.2">
      <c r="B744" s="17"/>
      <c r="C744" s="66"/>
      <c r="D744" s="20"/>
    </row>
    <row r="745" spans="2:4" ht="13.2">
      <c r="B745" s="17"/>
      <c r="C745" s="66"/>
      <c r="D745" s="20"/>
    </row>
    <row r="746" spans="2:4" ht="13.2">
      <c r="B746" s="17"/>
      <c r="C746" s="66"/>
      <c r="D746" s="20"/>
    </row>
    <row r="747" spans="2:4" ht="13.2">
      <c r="B747" s="17"/>
      <c r="C747" s="66"/>
      <c r="D747" s="20"/>
    </row>
    <row r="748" spans="2:4" ht="13.2">
      <c r="B748" s="17"/>
      <c r="C748" s="66"/>
      <c r="D748" s="20"/>
    </row>
    <row r="749" spans="2:4" ht="13.2">
      <c r="B749" s="17"/>
      <c r="C749" s="66"/>
      <c r="D749" s="20"/>
    </row>
    <row r="750" spans="2:4" ht="13.2">
      <c r="B750" s="17"/>
      <c r="C750" s="66"/>
      <c r="D750" s="20"/>
    </row>
    <row r="751" spans="2:4" ht="13.2">
      <c r="B751" s="17"/>
      <c r="C751" s="66"/>
      <c r="D751" s="20"/>
    </row>
    <row r="752" spans="2:4" ht="13.2">
      <c r="B752" s="17"/>
      <c r="C752" s="66"/>
      <c r="D752" s="20"/>
    </row>
    <row r="753" spans="2:4" ht="13.2">
      <c r="B753" s="17"/>
      <c r="C753" s="66"/>
      <c r="D753" s="20"/>
    </row>
    <row r="754" spans="2:4" ht="13.2">
      <c r="B754" s="17"/>
      <c r="C754" s="66"/>
      <c r="D754" s="20"/>
    </row>
    <row r="755" spans="2:4" ht="13.2">
      <c r="B755" s="17"/>
      <c r="C755" s="66"/>
      <c r="D755" s="20"/>
    </row>
    <row r="756" spans="2:4" ht="13.2">
      <c r="B756" s="17"/>
      <c r="C756" s="66"/>
      <c r="D756" s="20"/>
    </row>
    <row r="757" spans="2:4" ht="13.2">
      <c r="B757" s="17"/>
      <c r="C757" s="66"/>
      <c r="D757" s="20"/>
    </row>
    <row r="758" spans="2:4" ht="13.2">
      <c r="B758" s="17"/>
      <c r="C758" s="66"/>
      <c r="D758" s="20"/>
    </row>
    <row r="759" spans="2:4" ht="13.2">
      <c r="B759" s="17"/>
      <c r="C759" s="66"/>
      <c r="D759" s="20"/>
    </row>
    <row r="760" spans="2:4" ht="13.2">
      <c r="B760" s="17"/>
      <c r="C760" s="66"/>
      <c r="D760" s="20"/>
    </row>
    <row r="761" spans="2:4" ht="13.2">
      <c r="B761" s="17"/>
      <c r="C761" s="66"/>
      <c r="D761" s="20"/>
    </row>
    <row r="762" spans="2:4" ht="13.2">
      <c r="B762" s="17"/>
      <c r="C762" s="66"/>
      <c r="D762" s="20"/>
    </row>
    <row r="763" spans="2:4" ht="13.2">
      <c r="B763" s="17"/>
      <c r="C763" s="66"/>
      <c r="D763" s="20"/>
    </row>
    <row r="764" spans="2:4" ht="13.2">
      <c r="B764" s="17"/>
      <c r="C764" s="66"/>
      <c r="D764" s="20"/>
    </row>
    <row r="765" spans="2:4" ht="13.2">
      <c r="B765" s="17"/>
      <c r="C765" s="66"/>
      <c r="D765" s="20"/>
    </row>
    <row r="766" spans="2:4" ht="13.2">
      <c r="B766" s="17"/>
      <c r="C766" s="66"/>
      <c r="D766" s="20"/>
    </row>
    <row r="767" spans="2:4" ht="13.2">
      <c r="B767" s="17"/>
      <c r="C767" s="66"/>
      <c r="D767" s="20"/>
    </row>
    <row r="768" spans="2:4" ht="13.2">
      <c r="B768" s="17"/>
      <c r="C768" s="66"/>
      <c r="D768" s="20"/>
    </row>
    <row r="769" spans="2:4" ht="13.2">
      <c r="B769" s="17"/>
      <c r="C769" s="66"/>
      <c r="D769" s="20"/>
    </row>
    <row r="770" spans="2:4" ht="13.2">
      <c r="B770" s="17"/>
      <c r="C770" s="66"/>
      <c r="D770" s="20"/>
    </row>
    <row r="771" spans="2:4" ht="13.2">
      <c r="B771" s="17"/>
      <c r="C771" s="66"/>
      <c r="D771" s="20"/>
    </row>
    <row r="772" spans="2:4" ht="13.2">
      <c r="B772" s="17"/>
      <c r="C772" s="66"/>
      <c r="D772" s="20"/>
    </row>
    <row r="773" spans="2:4" ht="13.2">
      <c r="B773" s="17"/>
      <c r="C773" s="66"/>
      <c r="D773" s="20"/>
    </row>
    <row r="774" spans="2:4" ht="13.2">
      <c r="B774" s="17"/>
      <c r="C774" s="66"/>
      <c r="D774" s="20"/>
    </row>
    <row r="775" spans="2:4" ht="13.2">
      <c r="B775" s="17"/>
      <c r="C775" s="66"/>
      <c r="D775" s="20"/>
    </row>
    <row r="776" spans="2:4" ht="13.2">
      <c r="B776" s="17"/>
      <c r="C776" s="66"/>
      <c r="D776" s="20"/>
    </row>
    <row r="777" spans="2:4" ht="13.2">
      <c r="B777" s="17"/>
      <c r="C777" s="66"/>
      <c r="D777" s="20"/>
    </row>
    <row r="778" spans="2:4" ht="13.2">
      <c r="B778" s="17"/>
      <c r="C778" s="66"/>
      <c r="D778" s="20"/>
    </row>
    <row r="779" spans="2:4" ht="13.2">
      <c r="B779" s="17"/>
      <c r="C779" s="66"/>
      <c r="D779" s="20"/>
    </row>
    <row r="780" spans="2:4" ht="13.2">
      <c r="B780" s="17"/>
      <c r="C780" s="66"/>
      <c r="D780" s="20"/>
    </row>
    <row r="781" spans="2:4" ht="13.2">
      <c r="B781" s="17"/>
      <c r="C781" s="66"/>
      <c r="D781" s="20"/>
    </row>
    <row r="782" spans="2:4" ht="13.2">
      <c r="B782" s="17"/>
      <c r="C782" s="66"/>
      <c r="D782" s="20"/>
    </row>
    <row r="783" spans="2:4" ht="13.2">
      <c r="B783" s="17"/>
      <c r="C783" s="66"/>
      <c r="D783" s="20"/>
    </row>
    <row r="784" spans="2:4" ht="13.2">
      <c r="B784" s="17"/>
      <c r="C784" s="66"/>
      <c r="D784" s="20"/>
    </row>
    <row r="785" spans="2:4" ht="13.2">
      <c r="B785" s="17"/>
      <c r="C785" s="66"/>
      <c r="D785" s="20"/>
    </row>
    <row r="786" spans="2:4" ht="13.2">
      <c r="B786" s="17"/>
      <c r="C786" s="66"/>
      <c r="D786" s="20"/>
    </row>
    <row r="787" spans="2:4" ht="13.2">
      <c r="B787" s="17"/>
      <c r="C787" s="66"/>
      <c r="D787" s="20"/>
    </row>
    <row r="788" spans="2:4" ht="13.2">
      <c r="B788" s="17"/>
      <c r="C788" s="66"/>
      <c r="D788" s="20"/>
    </row>
    <row r="789" spans="2:4" ht="13.2">
      <c r="B789" s="17"/>
      <c r="C789" s="66"/>
      <c r="D789" s="20"/>
    </row>
    <row r="790" spans="2:4" ht="13.2">
      <c r="B790" s="17"/>
      <c r="C790" s="66"/>
      <c r="D790" s="20"/>
    </row>
    <row r="791" spans="2:4" ht="13.2">
      <c r="B791" s="17"/>
      <c r="C791" s="66"/>
      <c r="D791" s="20"/>
    </row>
    <row r="792" spans="2:4" ht="13.2">
      <c r="B792" s="17"/>
      <c r="C792" s="66"/>
      <c r="D792" s="20"/>
    </row>
    <row r="793" spans="2:4" ht="13.2">
      <c r="B793" s="17"/>
      <c r="C793" s="66"/>
      <c r="D793" s="20"/>
    </row>
    <row r="794" spans="2:4" ht="13.2">
      <c r="B794" s="17"/>
      <c r="C794" s="66"/>
      <c r="D794" s="20"/>
    </row>
    <row r="795" spans="2:4" ht="13.2">
      <c r="B795" s="17"/>
      <c r="C795" s="66"/>
      <c r="D795" s="20"/>
    </row>
    <row r="796" spans="2:4" ht="13.2">
      <c r="B796" s="17"/>
      <c r="C796" s="66"/>
      <c r="D796" s="20"/>
    </row>
    <row r="797" spans="2:4" ht="13.2">
      <c r="B797" s="17"/>
      <c r="C797" s="66"/>
      <c r="D797" s="20"/>
    </row>
    <row r="798" spans="2:4" ht="13.2">
      <c r="B798" s="17"/>
      <c r="C798" s="66"/>
      <c r="D798" s="20"/>
    </row>
    <row r="799" spans="2:4" ht="13.2">
      <c r="B799" s="17"/>
      <c r="C799" s="66"/>
      <c r="D799" s="20"/>
    </row>
    <row r="800" spans="2:4" ht="13.2">
      <c r="B800" s="17"/>
      <c r="C800" s="66"/>
      <c r="D800" s="20"/>
    </row>
    <row r="801" spans="2:4" ht="13.2">
      <c r="B801" s="17"/>
      <c r="C801" s="66"/>
      <c r="D801" s="20"/>
    </row>
    <row r="802" spans="2:4" ht="13.2">
      <c r="B802" s="17"/>
      <c r="C802" s="66"/>
      <c r="D802" s="20"/>
    </row>
    <row r="803" spans="2:4" ht="13.2">
      <c r="B803" s="17"/>
      <c r="C803" s="66"/>
      <c r="D803" s="20"/>
    </row>
    <row r="804" spans="2:4" ht="13.2">
      <c r="B804" s="17"/>
      <c r="C804" s="66"/>
      <c r="D804" s="20"/>
    </row>
    <row r="805" spans="2:4" ht="13.2">
      <c r="B805" s="17"/>
      <c r="C805" s="66"/>
      <c r="D805" s="20"/>
    </row>
    <row r="806" spans="2:4" ht="13.2">
      <c r="B806" s="17"/>
      <c r="C806" s="66"/>
      <c r="D806" s="20"/>
    </row>
    <row r="807" spans="2:4" ht="13.2">
      <c r="B807" s="17"/>
      <c r="C807" s="66"/>
      <c r="D807" s="20"/>
    </row>
    <row r="808" spans="2:4" ht="13.2">
      <c r="B808" s="17"/>
      <c r="C808" s="66"/>
      <c r="D808" s="20"/>
    </row>
    <row r="809" spans="2:4" ht="13.2">
      <c r="B809" s="17"/>
      <c r="C809" s="66"/>
      <c r="D809" s="20"/>
    </row>
    <row r="810" spans="2:4" ht="13.2">
      <c r="B810" s="17"/>
      <c r="C810" s="66"/>
      <c r="D810" s="20"/>
    </row>
    <row r="811" spans="2:4" ht="13.2">
      <c r="B811" s="17"/>
      <c r="C811" s="66"/>
      <c r="D811" s="20"/>
    </row>
    <row r="812" spans="2:4" ht="13.2">
      <c r="B812" s="17"/>
      <c r="C812" s="66"/>
      <c r="D812" s="20"/>
    </row>
    <row r="813" spans="2:4" ht="13.2">
      <c r="B813" s="17"/>
      <c r="C813" s="66"/>
      <c r="D813" s="20"/>
    </row>
    <row r="814" spans="2:4" ht="13.2">
      <c r="B814" s="17"/>
      <c r="C814" s="66"/>
      <c r="D814" s="20"/>
    </row>
    <row r="815" spans="2:4" ht="13.2">
      <c r="B815" s="17"/>
      <c r="C815" s="66"/>
      <c r="D815" s="20"/>
    </row>
    <row r="816" spans="2:4" ht="13.2">
      <c r="B816" s="17"/>
      <c r="C816" s="66"/>
      <c r="D816" s="20"/>
    </row>
    <row r="817" spans="2:4" ht="13.2">
      <c r="B817" s="17"/>
      <c r="C817" s="66"/>
      <c r="D817" s="20"/>
    </row>
    <row r="818" spans="2:4" ht="13.2">
      <c r="B818" s="17"/>
      <c r="C818" s="66"/>
      <c r="D818" s="20"/>
    </row>
    <row r="819" spans="2:4" ht="13.2">
      <c r="B819" s="17"/>
      <c r="C819" s="66"/>
      <c r="D819" s="20"/>
    </row>
    <row r="820" spans="2:4" ht="13.2">
      <c r="B820" s="17"/>
      <c r="C820" s="66"/>
      <c r="D820" s="20"/>
    </row>
    <row r="821" spans="2:4" ht="13.2">
      <c r="B821" s="17"/>
      <c r="C821" s="66"/>
      <c r="D821" s="20"/>
    </row>
    <row r="822" spans="2:4" ht="13.2">
      <c r="B822" s="17"/>
      <c r="C822" s="66"/>
      <c r="D822" s="20"/>
    </row>
    <row r="823" spans="2:4" ht="13.2">
      <c r="B823" s="17"/>
      <c r="C823" s="66"/>
      <c r="D823" s="20"/>
    </row>
    <row r="824" spans="2:4" ht="13.2">
      <c r="B824" s="17"/>
      <c r="C824" s="66"/>
      <c r="D824" s="20"/>
    </row>
    <row r="825" spans="2:4" ht="13.2">
      <c r="B825" s="17"/>
      <c r="C825" s="66"/>
      <c r="D825" s="20"/>
    </row>
    <row r="826" spans="2:4" ht="13.2">
      <c r="B826" s="17"/>
      <c r="C826" s="66"/>
      <c r="D826" s="20"/>
    </row>
    <row r="827" spans="2:4" ht="13.2">
      <c r="B827" s="17"/>
      <c r="C827" s="66"/>
      <c r="D827" s="20"/>
    </row>
    <row r="828" spans="2:4" ht="13.2">
      <c r="B828" s="17"/>
      <c r="C828" s="66"/>
      <c r="D828" s="20"/>
    </row>
    <row r="829" spans="2:4" ht="13.2">
      <c r="B829" s="17"/>
      <c r="C829" s="66"/>
      <c r="D829" s="20"/>
    </row>
    <row r="830" spans="2:4" ht="13.2">
      <c r="B830" s="17"/>
      <c r="C830" s="66"/>
      <c r="D830" s="20"/>
    </row>
    <row r="831" spans="2:4" ht="13.2">
      <c r="B831" s="17"/>
      <c r="C831" s="66"/>
      <c r="D831" s="20"/>
    </row>
    <row r="832" spans="2:4" ht="13.2">
      <c r="B832" s="17"/>
      <c r="C832" s="66"/>
      <c r="D832" s="20"/>
    </row>
    <row r="833" spans="2:4" ht="13.2">
      <c r="B833" s="17"/>
      <c r="C833" s="66"/>
      <c r="D833" s="20"/>
    </row>
    <row r="834" spans="2:4" ht="13.2">
      <c r="B834" s="17"/>
      <c r="C834" s="66"/>
      <c r="D834" s="20"/>
    </row>
    <row r="835" spans="2:4" ht="13.2">
      <c r="B835" s="17"/>
      <c r="C835" s="66"/>
      <c r="D835" s="20"/>
    </row>
    <row r="836" spans="2:4" ht="13.2">
      <c r="B836" s="17"/>
      <c r="C836" s="66"/>
      <c r="D836" s="20"/>
    </row>
    <row r="837" spans="2:4" ht="13.2">
      <c r="B837" s="17"/>
      <c r="C837" s="66"/>
      <c r="D837" s="20"/>
    </row>
    <row r="838" spans="2:4" ht="13.2">
      <c r="B838" s="17"/>
      <c r="C838" s="66"/>
      <c r="D838" s="20"/>
    </row>
    <row r="839" spans="2:4" ht="13.2">
      <c r="B839" s="17"/>
      <c r="C839" s="66"/>
      <c r="D839" s="20"/>
    </row>
    <row r="840" spans="2:4" ht="13.2">
      <c r="B840" s="17"/>
      <c r="C840" s="66"/>
      <c r="D840" s="20"/>
    </row>
    <row r="841" spans="2:4" ht="13.2">
      <c r="B841" s="17"/>
      <c r="C841" s="66"/>
      <c r="D841" s="20"/>
    </row>
    <row r="842" spans="2:4" ht="13.2">
      <c r="B842" s="17"/>
      <c r="C842" s="66"/>
      <c r="D842" s="20"/>
    </row>
    <row r="843" spans="2:4" ht="13.2">
      <c r="B843" s="17"/>
      <c r="C843" s="66"/>
      <c r="D843" s="20"/>
    </row>
    <row r="844" spans="2:4" ht="13.2">
      <c r="B844" s="17"/>
      <c r="C844" s="66"/>
      <c r="D844" s="20"/>
    </row>
    <row r="845" spans="2:4" ht="13.2">
      <c r="B845" s="17"/>
      <c r="C845" s="66"/>
      <c r="D845" s="20"/>
    </row>
    <row r="846" spans="2:4" ht="13.2">
      <c r="B846" s="17"/>
      <c r="C846" s="66"/>
      <c r="D846" s="20"/>
    </row>
    <row r="847" spans="2:4" ht="13.2">
      <c r="B847" s="17"/>
      <c r="C847" s="66"/>
      <c r="D847" s="20"/>
    </row>
    <row r="848" spans="2:4" ht="13.2">
      <c r="B848" s="17"/>
      <c r="C848" s="66"/>
      <c r="D848" s="20"/>
    </row>
    <row r="849" spans="2:4" ht="13.2">
      <c r="B849" s="17"/>
      <c r="C849" s="66"/>
      <c r="D849" s="20"/>
    </row>
    <row r="850" spans="2:4" ht="13.2">
      <c r="B850" s="17"/>
      <c r="C850" s="66"/>
      <c r="D850" s="20"/>
    </row>
    <row r="851" spans="2:4" ht="13.2">
      <c r="B851" s="17"/>
      <c r="C851" s="66"/>
      <c r="D851" s="20"/>
    </row>
    <row r="852" spans="2:4" ht="13.2">
      <c r="B852" s="17"/>
      <c r="C852" s="66"/>
      <c r="D852" s="20"/>
    </row>
    <row r="853" spans="2:4" ht="13.2">
      <c r="B853" s="17"/>
      <c r="C853" s="66"/>
      <c r="D853" s="20"/>
    </row>
    <row r="854" spans="2:4" ht="13.2">
      <c r="B854" s="17"/>
      <c r="C854" s="66"/>
      <c r="D854" s="20"/>
    </row>
    <row r="855" spans="2:4" ht="13.2">
      <c r="B855" s="17"/>
      <c r="C855" s="66"/>
      <c r="D855" s="20"/>
    </row>
    <row r="856" spans="2:4" ht="13.2">
      <c r="B856" s="17"/>
      <c r="C856" s="66"/>
      <c r="D856" s="20"/>
    </row>
    <row r="857" spans="2:4" ht="13.2">
      <c r="B857" s="17"/>
      <c r="C857" s="66"/>
      <c r="D857" s="20"/>
    </row>
    <row r="858" spans="2:4" ht="13.2">
      <c r="B858" s="17"/>
      <c r="C858" s="66"/>
      <c r="D858" s="20"/>
    </row>
    <row r="859" spans="2:4" ht="13.2">
      <c r="B859" s="17"/>
      <c r="C859" s="66"/>
      <c r="D859" s="20"/>
    </row>
    <row r="860" spans="2:4" ht="13.2">
      <c r="B860" s="17"/>
      <c r="C860" s="66"/>
      <c r="D860" s="20"/>
    </row>
    <row r="861" spans="2:4" ht="13.2">
      <c r="B861" s="17"/>
      <c r="C861" s="66"/>
      <c r="D861" s="20"/>
    </row>
    <row r="862" spans="2:4" ht="13.2">
      <c r="B862" s="17"/>
      <c r="C862" s="66"/>
      <c r="D862" s="20"/>
    </row>
    <row r="863" spans="2:4" ht="13.2">
      <c r="B863" s="17"/>
      <c r="C863" s="66"/>
      <c r="D863" s="20"/>
    </row>
    <row r="864" spans="2:4" ht="13.2">
      <c r="B864" s="17"/>
      <c r="C864" s="66"/>
      <c r="D864" s="20"/>
    </row>
    <row r="865" spans="2:4" ht="13.2">
      <c r="B865" s="17"/>
      <c r="C865" s="66"/>
      <c r="D865" s="20"/>
    </row>
    <row r="866" spans="2:4" ht="13.2">
      <c r="B866" s="17"/>
      <c r="C866" s="66"/>
      <c r="D866" s="20"/>
    </row>
    <row r="867" spans="2:4" ht="13.2">
      <c r="B867" s="17"/>
      <c r="C867" s="66"/>
      <c r="D867" s="20"/>
    </row>
    <row r="868" spans="2:4" ht="13.2">
      <c r="B868" s="17"/>
      <c r="C868" s="66"/>
      <c r="D868" s="20"/>
    </row>
    <row r="869" spans="2:4" ht="13.2">
      <c r="B869" s="17"/>
      <c r="C869" s="66"/>
      <c r="D869" s="20"/>
    </row>
    <row r="870" spans="2:4" ht="13.2">
      <c r="B870" s="17"/>
      <c r="C870" s="66"/>
      <c r="D870" s="20"/>
    </row>
    <row r="871" spans="2:4" ht="13.2">
      <c r="B871" s="17"/>
      <c r="C871" s="66"/>
      <c r="D871" s="20"/>
    </row>
    <row r="872" spans="2:4" ht="13.2">
      <c r="B872" s="17"/>
      <c r="C872" s="66"/>
      <c r="D872" s="20"/>
    </row>
    <row r="873" spans="2:4" ht="13.2">
      <c r="B873" s="17"/>
      <c r="C873" s="66"/>
      <c r="D873" s="20"/>
    </row>
    <row r="874" spans="2:4" ht="13.2">
      <c r="B874" s="17"/>
      <c r="C874" s="66"/>
      <c r="D874" s="20"/>
    </row>
    <row r="875" spans="2:4" ht="13.2">
      <c r="B875" s="17"/>
      <c r="C875" s="66"/>
      <c r="D875" s="20"/>
    </row>
    <row r="876" spans="2:4" ht="13.2">
      <c r="B876" s="17"/>
      <c r="C876" s="66"/>
      <c r="D876" s="20"/>
    </row>
    <row r="877" spans="2:4" ht="13.2">
      <c r="B877" s="17"/>
      <c r="C877" s="66"/>
      <c r="D877" s="20"/>
    </row>
    <row r="878" spans="2:4" ht="13.2">
      <c r="B878" s="17"/>
      <c r="C878" s="66"/>
      <c r="D878" s="20"/>
    </row>
    <row r="879" spans="2:4" ht="13.2">
      <c r="B879" s="17"/>
      <c r="C879" s="66"/>
      <c r="D879" s="20"/>
    </row>
    <row r="880" spans="2:4" ht="13.2">
      <c r="B880" s="17"/>
      <c r="C880" s="66"/>
      <c r="D880" s="20"/>
    </row>
    <row r="881" spans="2:4" ht="13.2">
      <c r="B881" s="17"/>
      <c r="C881" s="66"/>
      <c r="D881" s="20"/>
    </row>
    <row r="882" spans="2:4" ht="13.2">
      <c r="B882" s="17"/>
      <c r="C882" s="66"/>
      <c r="D882" s="20"/>
    </row>
    <row r="883" spans="2:4" ht="13.2">
      <c r="B883" s="17"/>
      <c r="C883" s="66"/>
      <c r="D883" s="20"/>
    </row>
    <row r="884" spans="2:4" ht="13.2">
      <c r="B884" s="17"/>
      <c r="C884" s="66"/>
      <c r="D884" s="20"/>
    </row>
    <row r="885" spans="2:4" ht="13.2">
      <c r="B885" s="17"/>
      <c r="C885" s="66"/>
      <c r="D885" s="20"/>
    </row>
    <row r="886" spans="2:4" ht="13.2">
      <c r="B886" s="17"/>
      <c r="C886" s="66"/>
      <c r="D886" s="20"/>
    </row>
    <row r="887" spans="2:4" ht="13.2">
      <c r="B887" s="17"/>
      <c r="C887" s="66"/>
      <c r="D887" s="20"/>
    </row>
    <row r="888" spans="2:4" ht="13.2">
      <c r="B888" s="17"/>
      <c r="C888" s="66"/>
      <c r="D888" s="20"/>
    </row>
    <row r="889" spans="2:4" ht="13.2">
      <c r="B889" s="17"/>
      <c r="C889" s="66"/>
      <c r="D889" s="20"/>
    </row>
    <row r="890" spans="2:4" ht="13.2">
      <c r="B890" s="17"/>
      <c r="C890" s="66"/>
      <c r="D890" s="20"/>
    </row>
    <row r="891" spans="2:4" ht="13.2">
      <c r="B891" s="17"/>
      <c r="C891" s="66"/>
      <c r="D891" s="20"/>
    </row>
    <row r="892" spans="2:4" ht="13.2">
      <c r="B892" s="17"/>
      <c r="C892" s="66"/>
      <c r="D892" s="20"/>
    </row>
    <row r="893" spans="2:4" ht="13.2">
      <c r="B893" s="17"/>
      <c r="C893" s="66"/>
      <c r="D893" s="20"/>
    </row>
    <row r="894" spans="2:4" ht="13.2">
      <c r="B894" s="17"/>
      <c r="C894" s="66"/>
      <c r="D894" s="20"/>
    </row>
    <row r="895" spans="2:4" ht="13.2">
      <c r="B895" s="17"/>
      <c r="C895" s="66"/>
      <c r="D895" s="20"/>
    </row>
    <row r="896" spans="2:4" ht="13.2">
      <c r="B896" s="17"/>
      <c r="C896" s="66"/>
      <c r="D896" s="20"/>
    </row>
    <row r="897" spans="2:4" ht="13.2">
      <c r="B897" s="17"/>
      <c r="C897" s="66"/>
      <c r="D897" s="20"/>
    </row>
    <row r="898" spans="2:4" ht="13.2">
      <c r="B898" s="17"/>
      <c r="C898" s="66"/>
      <c r="D898" s="20"/>
    </row>
    <row r="899" spans="2:4" ht="13.2">
      <c r="B899" s="17"/>
      <c r="C899" s="66"/>
      <c r="D899" s="20"/>
    </row>
    <row r="900" spans="2:4" ht="13.2">
      <c r="B900" s="17"/>
      <c r="C900" s="66"/>
      <c r="D900" s="20"/>
    </row>
    <row r="901" spans="2:4" ht="13.2">
      <c r="B901" s="17"/>
      <c r="C901" s="66"/>
      <c r="D901" s="20"/>
    </row>
    <row r="902" spans="2:4" ht="13.2">
      <c r="B902" s="17"/>
      <c r="C902" s="66"/>
      <c r="D902" s="20"/>
    </row>
    <row r="903" spans="2:4" ht="13.2">
      <c r="B903" s="17"/>
      <c r="C903" s="66"/>
      <c r="D903" s="20"/>
    </row>
    <row r="904" spans="2:4" ht="13.2">
      <c r="B904" s="17"/>
      <c r="C904" s="66"/>
      <c r="D904" s="20"/>
    </row>
    <row r="905" spans="2:4" ht="13.2">
      <c r="B905" s="17"/>
      <c r="C905" s="66"/>
      <c r="D905" s="20"/>
    </row>
    <row r="906" spans="2:4" ht="13.2">
      <c r="B906" s="17"/>
      <c r="C906" s="66"/>
      <c r="D906" s="20"/>
    </row>
    <row r="907" spans="2:4" ht="13.2">
      <c r="B907" s="17"/>
      <c r="C907" s="66"/>
      <c r="D907" s="20"/>
    </row>
    <row r="908" spans="2:4" ht="13.2">
      <c r="B908" s="17"/>
      <c r="C908" s="66"/>
      <c r="D908" s="20"/>
    </row>
    <row r="909" spans="2:4" ht="13.2">
      <c r="B909" s="17"/>
      <c r="C909" s="66"/>
      <c r="D909" s="20"/>
    </row>
    <row r="910" spans="2:4" ht="13.2">
      <c r="B910" s="17"/>
      <c r="C910" s="66"/>
      <c r="D910" s="20"/>
    </row>
    <row r="911" spans="2:4" ht="13.2">
      <c r="B911" s="17"/>
      <c r="C911" s="66"/>
      <c r="D911" s="20"/>
    </row>
    <row r="912" spans="2:4" ht="13.2">
      <c r="B912" s="17"/>
      <c r="C912" s="66"/>
      <c r="D912" s="20"/>
    </row>
    <row r="913" spans="2:4" ht="13.2">
      <c r="B913" s="17"/>
      <c r="C913" s="66"/>
      <c r="D913" s="20"/>
    </row>
    <row r="914" spans="2:4" ht="13.2">
      <c r="B914" s="17"/>
      <c r="C914" s="66"/>
      <c r="D914" s="20"/>
    </row>
    <row r="915" spans="2:4" ht="13.2">
      <c r="B915" s="17"/>
      <c r="C915" s="66"/>
      <c r="D915" s="20"/>
    </row>
    <row r="916" spans="2:4" ht="13.2">
      <c r="B916" s="17"/>
      <c r="C916" s="66"/>
      <c r="D916" s="20"/>
    </row>
    <row r="917" spans="2:4" ht="13.2">
      <c r="B917" s="17"/>
      <c r="C917" s="66"/>
      <c r="D917" s="20"/>
    </row>
    <row r="918" spans="2:4" ht="13.2">
      <c r="B918" s="17"/>
      <c r="C918" s="66"/>
      <c r="D918" s="20"/>
    </row>
    <row r="919" spans="2:4" ht="13.2">
      <c r="B919" s="17"/>
      <c r="C919" s="66"/>
      <c r="D919" s="20"/>
    </row>
    <row r="920" spans="2:4" ht="13.2">
      <c r="B920" s="17"/>
      <c r="C920" s="66"/>
      <c r="D920" s="20"/>
    </row>
    <row r="921" spans="2:4" ht="13.2">
      <c r="B921" s="17"/>
      <c r="C921" s="66"/>
      <c r="D921" s="20"/>
    </row>
    <row r="922" spans="2:4" ht="13.2">
      <c r="B922" s="17"/>
      <c r="C922" s="66"/>
      <c r="D922" s="20"/>
    </row>
    <row r="923" spans="2:4" ht="13.2">
      <c r="B923" s="17"/>
      <c r="C923" s="66"/>
      <c r="D923" s="20"/>
    </row>
    <row r="924" spans="2:4" ht="13.2">
      <c r="B924" s="17"/>
      <c r="C924" s="66"/>
      <c r="D924" s="20"/>
    </row>
    <row r="925" spans="2:4" ht="13.2">
      <c r="B925" s="17"/>
      <c r="C925" s="66"/>
      <c r="D925" s="20"/>
    </row>
    <row r="926" spans="2:4" ht="13.2">
      <c r="B926" s="17"/>
      <c r="C926" s="66"/>
      <c r="D926" s="20"/>
    </row>
    <row r="927" spans="2:4" ht="13.2">
      <c r="B927" s="17"/>
      <c r="C927" s="66"/>
      <c r="D927" s="20"/>
    </row>
    <row r="928" spans="2:4" ht="13.2">
      <c r="B928" s="17"/>
      <c r="C928" s="66"/>
      <c r="D928" s="20"/>
    </row>
    <row r="929" spans="2:4" ht="13.2">
      <c r="B929" s="17"/>
      <c r="C929" s="66"/>
      <c r="D929" s="20"/>
    </row>
    <row r="930" spans="2:4" ht="13.2">
      <c r="B930" s="17"/>
      <c r="C930" s="66"/>
      <c r="D930" s="20"/>
    </row>
    <row r="931" spans="2:4" ht="13.2">
      <c r="B931" s="17"/>
      <c r="C931" s="66"/>
      <c r="D931" s="20"/>
    </row>
    <row r="932" spans="2:4" ht="13.2">
      <c r="B932" s="17"/>
      <c r="C932" s="66"/>
      <c r="D932" s="20"/>
    </row>
    <row r="933" spans="2:4" ht="13.2">
      <c r="B933" s="17"/>
      <c r="C933" s="66"/>
      <c r="D933" s="20"/>
    </row>
    <row r="934" spans="2:4" ht="13.2">
      <c r="B934" s="17"/>
      <c r="C934" s="66"/>
      <c r="D934" s="20"/>
    </row>
    <row r="935" spans="2:4" ht="13.2">
      <c r="B935" s="17"/>
      <c r="C935" s="66"/>
      <c r="D935" s="20"/>
    </row>
    <row r="936" spans="2:4" ht="13.2">
      <c r="B936" s="17"/>
      <c r="C936" s="66"/>
      <c r="D936" s="20"/>
    </row>
    <row r="937" spans="2:4" ht="13.2">
      <c r="B937" s="17"/>
      <c r="C937" s="66"/>
      <c r="D937" s="20"/>
    </row>
    <row r="938" spans="2:4" ht="13.2">
      <c r="B938" s="17"/>
      <c r="C938" s="66"/>
      <c r="D938" s="20"/>
    </row>
    <row r="939" spans="2:4" ht="13.2">
      <c r="B939" s="17"/>
      <c r="C939" s="66"/>
      <c r="D939" s="20"/>
    </row>
    <row r="940" spans="2:4" ht="13.2">
      <c r="B940" s="17"/>
      <c r="C940" s="66"/>
      <c r="D940" s="20"/>
    </row>
    <row r="941" spans="2:4" ht="13.2">
      <c r="B941" s="17"/>
      <c r="C941" s="66"/>
      <c r="D941" s="20"/>
    </row>
    <row r="942" spans="2:4" ht="13.2">
      <c r="B942" s="17"/>
      <c r="C942" s="66"/>
      <c r="D942" s="20"/>
    </row>
    <row r="943" spans="2:4" ht="13.2">
      <c r="B943" s="17"/>
      <c r="C943" s="66"/>
      <c r="D943" s="20"/>
    </row>
    <row r="944" spans="2:4" ht="13.2">
      <c r="B944" s="17"/>
      <c r="C944" s="66"/>
      <c r="D944" s="20"/>
    </row>
    <row r="945" spans="2:4" ht="13.2">
      <c r="B945" s="17"/>
      <c r="C945" s="66"/>
      <c r="D945" s="20"/>
    </row>
    <row r="946" spans="2:4" ht="13.2">
      <c r="B946" s="17"/>
      <c r="C946" s="66"/>
      <c r="D946" s="20"/>
    </row>
    <row r="947" spans="2:4" ht="13.2">
      <c r="B947" s="17"/>
      <c r="C947" s="66"/>
      <c r="D947" s="20"/>
    </row>
    <row r="948" spans="2:4" ht="13.2">
      <c r="B948" s="17"/>
      <c r="C948" s="66"/>
      <c r="D948" s="20"/>
    </row>
    <row r="949" spans="2:4" ht="13.2">
      <c r="B949" s="17"/>
      <c r="C949" s="66"/>
      <c r="D949" s="20"/>
    </row>
    <row r="950" spans="2:4" ht="13.2">
      <c r="B950" s="17"/>
      <c r="C950" s="66"/>
      <c r="D950" s="20"/>
    </row>
    <row r="951" spans="2:4" ht="13.2">
      <c r="B951" s="17"/>
      <c r="C951" s="66"/>
      <c r="D951" s="20"/>
    </row>
    <row r="952" spans="2:4" ht="13.2">
      <c r="B952" s="17"/>
      <c r="C952" s="66"/>
      <c r="D952" s="20"/>
    </row>
    <row r="953" spans="2:4" ht="13.2">
      <c r="B953" s="17"/>
      <c r="C953" s="66"/>
      <c r="D953" s="20"/>
    </row>
    <row r="954" spans="2:4" ht="13.2">
      <c r="B954" s="17"/>
      <c r="C954" s="66"/>
      <c r="D954" s="20"/>
    </row>
    <row r="955" spans="2:4" ht="13.2">
      <c r="B955" s="17"/>
      <c r="C955" s="66"/>
      <c r="D955" s="20"/>
    </row>
    <row r="956" spans="2:4" ht="13.2">
      <c r="B956" s="17"/>
      <c r="C956" s="66"/>
      <c r="D956" s="20"/>
    </row>
    <row r="957" spans="2:4" ht="13.2">
      <c r="B957" s="17"/>
      <c r="C957" s="66"/>
      <c r="D957" s="20"/>
    </row>
    <row r="958" spans="2:4" ht="13.2">
      <c r="B958" s="17"/>
      <c r="C958" s="66"/>
      <c r="D958" s="20"/>
    </row>
    <row r="959" spans="2:4" ht="13.2">
      <c r="B959" s="17"/>
      <c r="C959" s="66"/>
      <c r="D959" s="20"/>
    </row>
    <row r="960" spans="2:4" ht="13.2">
      <c r="B960" s="17"/>
      <c r="C960" s="66"/>
      <c r="D960" s="20"/>
    </row>
    <row r="961" spans="2:4" ht="13.2">
      <c r="B961" s="17"/>
      <c r="C961" s="66"/>
      <c r="D961" s="20"/>
    </row>
    <row r="962" spans="2:4" ht="13.2">
      <c r="B962" s="17"/>
      <c r="C962" s="66"/>
      <c r="D962" s="20"/>
    </row>
    <row r="963" spans="2:4" ht="13.2">
      <c r="B963" s="17"/>
      <c r="C963" s="66"/>
      <c r="D963" s="20"/>
    </row>
    <row r="964" spans="2:4" ht="13.2">
      <c r="B964" s="17"/>
      <c r="C964" s="66"/>
      <c r="D964" s="20"/>
    </row>
    <row r="965" spans="2:4" ht="13.2">
      <c r="B965" s="17"/>
      <c r="C965" s="66"/>
      <c r="D965" s="20"/>
    </row>
    <row r="966" spans="2:4" ht="13.2">
      <c r="B966" s="17"/>
      <c r="C966" s="66"/>
      <c r="D966" s="20"/>
    </row>
    <row r="967" spans="2:4" ht="13.2">
      <c r="B967" s="17"/>
      <c r="C967" s="66"/>
      <c r="D967" s="20"/>
    </row>
    <row r="968" spans="2:4" ht="13.2">
      <c r="B968" s="17"/>
      <c r="C968" s="66"/>
      <c r="D968" s="20"/>
    </row>
    <row r="969" spans="2:4" ht="13.2">
      <c r="B969" s="17"/>
      <c r="C969" s="66"/>
      <c r="D969" s="20"/>
    </row>
    <row r="970" spans="2:4" ht="13.2">
      <c r="B970" s="17"/>
      <c r="C970" s="66"/>
      <c r="D970" s="20"/>
    </row>
    <row r="971" spans="2:4" ht="13.2">
      <c r="B971" s="17"/>
      <c r="C971" s="66"/>
      <c r="D971" s="20"/>
    </row>
    <row r="972" spans="2:4" ht="13.2">
      <c r="B972" s="17"/>
      <c r="C972" s="66"/>
      <c r="D972" s="20"/>
    </row>
    <row r="973" spans="2:4" ht="13.2">
      <c r="B973" s="17"/>
      <c r="C973" s="66"/>
      <c r="D973" s="20"/>
    </row>
    <row r="974" spans="2:4" ht="13.2">
      <c r="B974" s="17"/>
      <c r="C974" s="66"/>
      <c r="D974" s="20"/>
    </row>
    <row r="975" spans="2:4" ht="13.2">
      <c r="B975" s="17"/>
      <c r="C975" s="66"/>
      <c r="D975" s="20"/>
    </row>
    <row r="976" spans="2:4" ht="13.2">
      <c r="B976" s="17"/>
      <c r="C976" s="66"/>
      <c r="D976" s="20"/>
    </row>
    <row r="977" spans="2:4" ht="13.2">
      <c r="B977" s="17"/>
      <c r="C977" s="66"/>
      <c r="D977" s="20"/>
    </row>
    <row r="978" spans="2:4" ht="13.2">
      <c r="B978" s="17"/>
      <c r="C978" s="66"/>
      <c r="D978" s="20"/>
    </row>
    <row r="979" spans="2:4" ht="13.2">
      <c r="B979" s="17"/>
      <c r="C979" s="66"/>
      <c r="D979" s="20"/>
    </row>
    <row r="980" spans="2:4" ht="13.2">
      <c r="B980" s="17"/>
      <c r="C980" s="66"/>
      <c r="D980" s="20"/>
    </row>
    <row r="981" spans="2:4" ht="13.2">
      <c r="B981" s="17"/>
      <c r="C981" s="66"/>
      <c r="D981" s="20"/>
    </row>
    <row r="982" spans="2:4" ht="13.2">
      <c r="B982" s="17"/>
      <c r="C982" s="66"/>
      <c r="D982" s="20"/>
    </row>
    <row r="983" spans="2:4" ht="13.2">
      <c r="B983" s="17"/>
      <c r="C983" s="66"/>
      <c r="D983" s="20"/>
    </row>
    <row r="984" spans="2:4" ht="13.2">
      <c r="B984" s="17"/>
      <c r="C984" s="66"/>
      <c r="D984" s="20"/>
    </row>
    <row r="985" spans="2:4" ht="13.2">
      <c r="B985" s="17"/>
      <c r="C985" s="66"/>
      <c r="D985" s="20"/>
    </row>
    <row r="986" spans="2:4" ht="13.2">
      <c r="B986" s="17"/>
      <c r="C986" s="66"/>
      <c r="D986" s="20"/>
    </row>
    <row r="987" spans="2:4" ht="13.2">
      <c r="B987" s="17"/>
      <c r="C987" s="66"/>
      <c r="D987" s="20"/>
    </row>
    <row r="988" spans="2:4" ht="13.2">
      <c r="B988" s="17"/>
      <c r="C988" s="66"/>
      <c r="D988" s="20"/>
    </row>
    <row r="989" spans="2:4" ht="13.2">
      <c r="B989" s="17"/>
      <c r="C989" s="66"/>
      <c r="D989" s="20"/>
    </row>
    <row r="990" spans="2:4" ht="13.2">
      <c r="B990" s="17"/>
      <c r="C990" s="66"/>
      <c r="D990" s="20"/>
    </row>
    <row r="991" spans="2:4" ht="13.2">
      <c r="B991" s="17"/>
      <c r="C991" s="66"/>
      <c r="D991" s="20"/>
    </row>
    <row r="992" spans="2:4" ht="13.2">
      <c r="B992" s="17"/>
      <c r="C992" s="66"/>
      <c r="D992" s="20"/>
    </row>
    <row r="993" spans="2:4" ht="13.2">
      <c r="B993" s="17"/>
      <c r="C993" s="66"/>
      <c r="D993" s="20"/>
    </row>
    <row r="994" spans="2:4" ht="13.2">
      <c r="B994" s="17"/>
      <c r="C994" s="66"/>
      <c r="D994" s="20"/>
    </row>
    <row r="995" spans="2:4" ht="13.2">
      <c r="B995" s="17"/>
      <c r="C995" s="66"/>
      <c r="D995" s="20"/>
    </row>
    <row r="996" spans="2:4" ht="13.2">
      <c r="B996" s="17"/>
      <c r="C996" s="66"/>
      <c r="D996" s="20"/>
    </row>
    <row r="997" spans="2:4" ht="13.2">
      <c r="B997" s="17"/>
      <c r="C997" s="66"/>
      <c r="D997" s="20"/>
    </row>
    <row r="998" spans="2:4" ht="13.2">
      <c r="B998" s="17"/>
      <c r="C998" s="66"/>
      <c r="D998" s="20"/>
    </row>
    <row r="999" spans="2:4" ht="13.2">
      <c r="B999" s="17"/>
      <c r="C999" s="66"/>
      <c r="D999" s="20"/>
    </row>
    <row r="1000" spans="2:4" ht="13.2">
      <c r="B1000" s="17"/>
      <c r="C1000" s="66"/>
      <c r="D1000" s="20"/>
    </row>
    <row r="1001" spans="2:4" ht="13.2">
      <c r="B1001" s="17"/>
      <c r="C1001" s="66"/>
      <c r="D1001" s="20"/>
    </row>
    <row r="1002" spans="2:4" ht="13.2">
      <c r="B1002" s="17"/>
      <c r="C1002" s="66"/>
      <c r="D1002" s="20"/>
    </row>
    <row r="1003" spans="2:4" ht="13.2">
      <c r="B1003" s="17"/>
      <c r="C1003" s="66"/>
      <c r="D1003" s="20"/>
    </row>
    <row r="1004" spans="2:4" ht="13.2">
      <c r="B1004" s="17"/>
      <c r="C1004" s="66"/>
      <c r="D1004" s="20"/>
    </row>
  </sheetData>
  <hyperlinks>
    <hyperlink ref="E3" r:id="rId1" xr:uid="{00000000-0004-0000-0600-000000000000}"/>
    <hyperlink ref="E4" r:id="rId2" xr:uid="{00000000-0004-0000-0600-000001000000}"/>
    <hyperlink ref="E5" r:id="rId3" xr:uid="{00000000-0004-0000-0600-000002000000}"/>
    <hyperlink ref="E10" r:id="rId4" xr:uid="{00000000-0004-0000-0600-000003000000}"/>
    <hyperlink ref="E11" r:id="rId5" xr:uid="{00000000-0004-0000-0600-000004000000}"/>
    <hyperlink ref="E12" r:id="rId6" xr:uid="{00000000-0004-0000-0600-000005000000}"/>
    <hyperlink ref="E13" r:id="rId7" xr:uid="{00000000-0004-0000-0600-000006000000}"/>
    <hyperlink ref="E14" r:id="rId8" xr:uid="{00000000-0004-0000-0600-000007000000}"/>
    <hyperlink ref="E15" r:id="rId9" xr:uid="{00000000-0004-0000-0600-000008000000}"/>
    <hyperlink ref="E16" r:id="rId10" xr:uid="{00000000-0004-0000-0600-000009000000}"/>
    <hyperlink ref="E17" r:id="rId11" xr:uid="{00000000-0004-0000-0600-00000A000000}"/>
    <hyperlink ref="E19" r:id="rId12" xr:uid="{00000000-0004-0000-0600-00000B000000}"/>
    <hyperlink ref="E20" r:id="rId13" xr:uid="{00000000-0004-0000-0600-00000C000000}"/>
    <hyperlink ref="E21" r:id="rId14" xr:uid="{00000000-0004-0000-0600-00000D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R534"/>
  <sheetViews>
    <sheetView workbookViewId="0">
      <pane ySplit="1" topLeftCell="A2" activePane="bottomLeft" state="frozen"/>
      <selection pane="bottomLeft" activeCell="B3" sqref="B3"/>
    </sheetView>
  </sheetViews>
  <sheetFormatPr defaultColWidth="12.6640625" defaultRowHeight="15.75" customHeight="1"/>
  <sheetData>
    <row r="1" spans="1:18" ht="15.75" customHeight="1">
      <c r="A1" s="75"/>
      <c r="B1" s="75" t="s">
        <v>150</v>
      </c>
      <c r="C1" s="75" t="s">
        <v>153</v>
      </c>
      <c r="D1" s="75" t="s">
        <v>156</v>
      </c>
      <c r="E1" s="75" t="s">
        <v>159</v>
      </c>
      <c r="F1" s="75" t="s">
        <v>196</v>
      </c>
      <c r="G1" s="75" t="s">
        <v>197</v>
      </c>
      <c r="H1" s="75" t="s">
        <v>198</v>
      </c>
      <c r="I1" s="75" t="s">
        <v>199</v>
      </c>
      <c r="J1" s="75" t="s">
        <v>200</v>
      </c>
      <c r="K1" s="75" t="s">
        <v>201</v>
      </c>
      <c r="L1" s="75" t="s">
        <v>202</v>
      </c>
      <c r="M1" s="75" t="s">
        <v>176</v>
      </c>
      <c r="N1" s="75" t="s">
        <v>203</v>
      </c>
      <c r="O1" s="75" t="s">
        <v>171</v>
      </c>
      <c r="P1" s="1" t="s">
        <v>146</v>
      </c>
      <c r="Q1" s="75" t="s">
        <v>139</v>
      </c>
      <c r="R1" s="75" t="s">
        <v>136</v>
      </c>
    </row>
    <row r="2" spans="1:18" ht="15.75" customHeight="1">
      <c r="A2" s="75" t="s">
        <v>204</v>
      </c>
      <c r="B2" s="76" t="s">
        <v>205</v>
      </c>
      <c r="C2" s="76" t="s">
        <v>206</v>
      </c>
      <c r="D2" s="76" t="s">
        <v>207</v>
      </c>
      <c r="E2" s="76" t="s">
        <v>208</v>
      </c>
      <c r="F2" s="77" t="s">
        <v>209</v>
      </c>
      <c r="G2" s="76" t="s">
        <v>210</v>
      </c>
      <c r="H2" s="76" t="s">
        <v>211</v>
      </c>
      <c r="I2" s="76" t="s">
        <v>212</v>
      </c>
      <c r="J2" s="78" t="s">
        <v>213</v>
      </c>
      <c r="K2" s="79" t="s">
        <v>214</v>
      </c>
      <c r="L2" s="80" t="s">
        <v>214</v>
      </c>
      <c r="M2" s="76" t="s">
        <v>215</v>
      </c>
      <c r="N2" s="76" t="s">
        <v>216</v>
      </c>
      <c r="O2" s="81" t="s">
        <v>217</v>
      </c>
    </row>
    <row r="3" spans="1:18" ht="15.75" customHeight="1">
      <c r="A3" s="75" t="s">
        <v>218</v>
      </c>
      <c r="B3" s="79">
        <v>76785</v>
      </c>
      <c r="C3" s="76">
        <v>78255</v>
      </c>
      <c r="D3" s="76">
        <v>79410</v>
      </c>
      <c r="E3" s="76">
        <v>84420</v>
      </c>
      <c r="F3" s="76">
        <v>85350</v>
      </c>
      <c r="G3" s="79">
        <v>84090</v>
      </c>
      <c r="H3" s="76">
        <v>81435</v>
      </c>
      <c r="I3" s="76">
        <v>43800</v>
      </c>
      <c r="J3" s="82">
        <v>20.324999999999999</v>
      </c>
      <c r="K3" s="76" t="e">
        <v>#N/A</v>
      </c>
      <c r="L3" s="83" t="e">
        <v>#N/A</v>
      </c>
      <c r="M3" s="76">
        <v>103455</v>
      </c>
      <c r="N3" s="76">
        <v>77475</v>
      </c>
      <c r="O3" s="81">
        <v>124770</v>
      </c>
      <c r="P3" s="52" t="e">
        <v>#N/A</v>
      </c>
      <c r="Q3" s="84" t="e">
        <f>IF('1 Implementation Details'!$B$15="yes",K3*1.5,K3)</f>
        <v>#N/A</v>
      </c>
      <c r="R3" s="85" t="e">
        <f>IF('1 Implementation Details'!$B$15="yes",L3*1.5,L3)</f>
        <v>#N/A</v>
      </c>
    </row>
    <row r="4" spans="1:18" ht="15.75" customHeight="1">
      <c r="A4" s="75" t="s">
        <v>219</v>
      </c>
      <c r="B4" s="79">
        <v>53910</v>
      </c>
      <c r="C4" s="76">
        <v>56445</v>
      </c>
      <c r="D4" s="76">
        <v>52470</v>
      </c>
      <c r="E4" s="76">
        <v>50625</v>
      </c>
      <c r="F4" s="76">
        <v>58950</v>
      </c>
      <c r="G4" s="79">
        <v>63555</v>
      </c>
      <c r="H4" s="76">
        <v>58935</v>
      </c>
      <c r="I4" s="76">
        <v>33600</v>
      </c>
      <c r="J4" s="82" t="e">
        <v>#N/A</v>
      </c>
      <c r="K4" s="76">
        <v>29180</v>
      </c>
      <c r="L4" s="83">
        <v>14.03</v>
      </c>
      <c r="M4" s="76">
        <v>50790</v>
      </c>
      <c r="N4" s="76">
        <v>63495</v>
      </c>
      <c r="O4" s="81">
        <v>81345</v>
      </c>
      <c r="P4" s="52">
        <v>14.03</v>
      </c>
      <c r="Q4" s="84">
        <f>IF('1 Implementation Details'!$B$15="yes",K4*1.5,K4)</f>
        <v>29180</v>
      </c>
      <c r="R4" s="85">
        <f>IF('1 Implementation Details'!$B$15="yes",L4*1.5,L4)</f>
        <v>14.03</v>
      </c>
    </row>
    <row r="5" spans="1:18" ht="15.75" customHeight="1">
      <c r="A5" s="75" t="s">
        <v>220</v>
      </c>
      <c r="B5" s="76">
        <v>83205</v>
      </c>
      <c r="C5" s="76">
        <v>119550</v>
      </c>
      <c r="D5" s="76">
        <v>107325</v>
      </c>
      <c r="E5" s="76">
        <v>113190</v>
      </c>
      <c r="F5" s="76">
        <v>106005</v>
      </c>
      <c r="G5" s="76">
        <v>86835</v>
      </c>
      <c r="H5" s="76">
        <v>99360</v>
      </c>
      <c r="I5" s="76">
        <v>53025</v>
      </c>
      <c r="J5" s="82">
        <v>27.105</v>
      </c>
      <c r="K5" s="77">
        <v>53770</v>
      </c>
      <c r="L5" s="86">
        <v>25.85</v>
      </c>
      <c r="M5" s="76">
        <v>114405</v>
      </c>
      <c r="N5" s="76">
        <v>92595</v>
      </c>
      <c r="O5" s="81">
        <v>146775</v>
      </c>
      <c r="P5" s="84">
        <v>25.85</v>
      </c>
      <c r="Q5" s="84">
        <f>IF('1 Implementation Details'!$B$15="yes",K5*1.5,K5)</f>
        <v>53770</v>
      </c>
      <c r="R5" s="87">
        <f>IF('1 Implementation Details'!$B$15="yes",L5*1.5,L5)</f>
        <v>25.85</v>
      </c>
    </row>
    <row r="6" spans="1:18" ht="15.75" customHeight="1">
      <c r="A6" s="75" t="s">
        <v>221</v>
      </c>
      <c r="B6" s="76">
        <v>104520</v>
      </c>
      <c r="C6" s="76">
        <v>120195</v>
      </c>
      <c r="D6" s="76">
        <v>113025</v>
      </c>
      <c r="E6" s="79">
        <v>120375</v>
      </c>
      <c r="F6" s="77">
        <v>117015</v>
      </c>
      <c r="G6" s="79">
        <v>114450</v>
      </c>
      <c r="H6" s="79">
        <v>119610</v>
      </c>
      <c r="I6" s="76">
        <v>57585</v>
      </c>
      <c r="J6" s="78">
        <v>51.645000000000003</v>
      </c>
      <c r="K6" s="76">
        <v>54650</v>
      </c>
      <c r="L6" s="88">
        <v>26.27</v>
      </c>
      <c r="M6" s="76">
        <v>103650</v>
      </c>
      <c r="N6" s="76">
        <v>101865</v>
      </c>
      <c r="O6" s="81">
        <v>178140</v>
      </c>
      <c r="P6" s="1">
        <v>26.27</v>
      </c>
      <c r="Q6" s="84">
        <f>IF('1 Implementation Details'!$B$15="yes",K6*1.5,K6)</f>
        <v>54650</v>
      </c>
      <c r="R6" s="54">
        <f>IF('1 Implementation Details'!$B$15="yes",L6*1.5,L6)</f>
        <v>26.27</v>
      </c>
    </row>
    <row r="7" spans="1:18" ht="15.75" customHeight="1">
      <c r="A7" s="75" t="s">
        <v>222</v>
      </c>
      <c r="B7" s="79">
        <v>115125</v>
      </c>
      <c r="C7" s="76">
        <v>114870</v>
      </c>
      <c r="D7" s="76">
        <v>119010</v>
      </c>
      <c r="E7" s="76">
        <v>117765</v>
      </c>
      <c r="F7" s="77">
        <v>116940</v>
      </c>
      <c r="G7" s="79">
        <v>120060</v>
      </c>
      <c r="H7" s="76">
        <v>117840</v>
      </c>
      <c r="I7" s="76">
        <v>55530</v>
      </c>
      <c r="J7" s="79">
        <v>31.815000000000001</v>
      </c>
      <c r="K7" s="76">
        <v>63440</v>
      </c>
      <c r="L7" s="88">
        <v>30.5</v>
      </c>
      <c r="M7" s="76">
        <v>118785</v>
      </c>
      <c r="N7" s="76">
        <v>110775</v>
      </c>
      <c r="O7" s="81">
        <v>176190</v>
      </c>
      <c r="P7" s="1">
        <v>30.5</v>
      </c>
      <c r="Q7" s="84">
        <f>IF('1 Implementation Details'!$B$15="yes",K7*1.5,K7)</f>
        <v>63440</v>
      </c>
      <c r="R7" s="54">
        <f>IF('1 Implementation Details'!$B$15="yes",L7*1.5,L7)</f>
        <v>30.5</v>
      </c>
    </row>
    <row r="8" spans="1:18" ht="15.75" customHeight="1">
      <c r="A8" s="75" t="s">
        <v>223</v>
      </c>
      <c r="B8" s="76">
        <v>87600</v>
      </c>
      <c r="C8" s="76">
        <v>89475</v>
      </c>
      <c r="D8" s="76">
        <v>94425</v>
      </c>
      <c r="E8" s="76" t="e">
        <v>#N/A</v>
      </c>
      <c r="F8" s="76">
        <v>88575</v>
      </c>
      <c r="G8" s="76" t="e">
        <v>#N/A</v>
      </c>
      <c r="H8" s="76" t="e">
        <v>#N/A</v>
      </c>
      <c r="I8" s="76">
        <v>38190</v>
      </c>
      <c r="J8" s="82">
        <v>21.96</v>
      </c>
      <c r="K8" s="76">
        <v>44110</v>
      </c>
      <c r="L8" s="83">
        <v>21.21</v>
      </c>
      <c r="M8" s="76">
        <v>104025</v>
      </c>
      <c r="N8" s="76">
        <v>94485</v>
      </c>
      <c r="O8" s="81">
        <v>151485</v>
      </c>
      <c r="P8" s="52">
        <v>21.21</v>
      </c>
      <c r="Q8" s="84">
        <f>IF('1 Implementation Details'!$B$15="yes",K8*1.5,K8)</f>
        <v>44110</v>
      </c>
      <c r="R8" s="85">
        <f>IF('1 Implementation Details'!$B$15="yes",L8*1.5,L8)</f>
        <v>21.21</v>
      </c>
    </row>
    <row r="9" spans="1:18" ht="15.75" customHeight="1">
      <c r="A9" s="75" t="s">
        <v>224</v>
      </c>
      <c r="B9" s="76">
        <v>107925</v>
      </c>
      <c r="C9" s="76">
        <v>110265</v>
      </c>
      <c r="D9" s="76">
        <v>110175</v>
      </c>
      <c r="E9" s="76">
        <v>125025</v>
      </c>
      <c r="F9" s="77">
        <v>118095</v>
      </c>
      <c r="G9" s="76" t="e">
        <v>#N/A</v>
      </c>
      <c r="H9" s="76" t="e">
        <v>#N/A</v>
      </c>
      <c r="I9" s="76">
        <v>58200</v>
      </c>
      <c r="J9" s="75">
        <v>43.005000000000003</v>
      </c>
      <c r="K9" s="76" t="e">
        <v>#N/A</v>
      </c>
      <c r="L9" s="88" t="e">
        <v>#N/A</v>
      </c>
      <c r="M9" s="76">
        <v>113325</v>
      </c>
      <c r="N9" s="76">
        <v>97020</v>
      </c>
      <c r="O9" s="81">
        <v>180240</v>
      </c>
      <c r="P9" s="1" t="e">
        <v>#N/A</v>
      </c>
      <c r="Q9" s="84" t="e">
        <f>IF('1 Implementation Details'!$B$15="yes",K9*1.5,K9)</f>
        <v>#N/A</v>
      </c>
      <c r="R9" s="54" t="e">
        <f>IF('1 Implementation Details'!$B$15="yes",L9*1.5,L9)</f>
        <v>#N/A</v>
      </c>
    </row>
    <row r="10" spans="1:18" ht="15.75" customHeight="1">
      <c r="A10" s="75" t="s">
        <v>225</v>
      </c>
      <c r="B10" s="76">
        <v>98025</v>
      </c>
      <c r="C10" s="76">
        <v>95610</v>
      </c>
      <c r="D10" s="76">
        <v>125955</v>
      </c>
      <c r="E10" s="76">
        <v>99270</v>
      </c>
      <c r="F10" s="77">
        <v>104055</v>
      </c>
      <c r="G10" s="76">
        <v>126300</v>
      </c>
      <c r="H10" s="76">
        <v>105225</v>
      </c>
      <c r="I10" s="76">
        <v>48525</v>
      </c>
      <c r="J10" s="78">
        <v>25.71</v>
      </c>
      <c r="K10" s="76">
        <v>40990</v>
      </c>
      <c r="L10" s="88">
        <v>19.71</v>
      </c>
      <c r="M10" s="76">
        <v>106140</v>
      </c>
      <c r="N10" s="76">
        <v>102915</v>
      </c>
      <c r="O10" s="81">
        <v>146070</v>
      </c>
      <c r="P10" s="1">
        <v>19.71</v>
      </c>
      <c r="Q10" s="84">
        <f>IF('1 Implementation Details'!$B$15="yes",K10*1.5,K10)</f>
        <v>40990</v>
      </c>
      <c r="R10" s="54">
        <f>IF('1 Implementation Details'!$B$15="yes",L10*1.5,L10)</f>
        <v>19.71</v>
      </c>
    </row>
    <row r="11" spans="1:18" ht="15.75" customHeight="1">
      <c r="A11" s="75" t="s">
        <v>226</v>
      </c>
      <c r="B11" s="76" t="e">
        <v>#N/A</v>
      </c>
      <c r="C11" s="76" t="e">
        <v>#N/A</v>
      </c>
      <c r="D11" s="76" t="e">
        <v>#N/A</v>
      </c>
      <c r="E11" s="76" t="e">
        <v>#N/A</v>
      </c>
      <c r="F11" s="77" t="e">
        <v>#N/A</v>
      </c>
      <c r="G11" s="76" t="e">
        <v>#N/A</v>
      </c>
      <c r="H11" s="76" t="e">
        <v>#N/A</v>
      </c>
      <c r="I11" s="76">
        <v>53190</v>
      </c>
      <c r="J11" s="79" t="e">
        <v>#N/A</v>
      </c>
      <c r="K11" s="79" t="e">
        <v>#N/A</v>
      </c>
      <c r="L11" s="80" t="e">
        <v>#N/A</v>
      </c>
      <c r="M11" s="76" t="e">
        <v>#N/A</v>
      </c>
      <c r="N11" s="76">
        <v>83145</v>
      </c>
      <c r="O11" s="81" t="e">
        <v>#N/A</v>
      </c>
      <c r="P11" s="1" t="e">
        <v>#N/A</v>
      </c>
      <c r="Q11" s="1" t="e">
        <f>IF('1 Implementation Details'!$B$15="yes",K11*1.5,K11)</f>
        <v>#N/A</v>
      </c>
      <c r="R11" s="54" t="e">
        <f>IF('1 Implementation Details'!$B$15="yes",L11*1.5,L11)</f>
        <v>#N/A</v>
      </c>
    </row>
    <row r="12" spans="1:18" ht="15.75" customHeight="1">
      <c r="A12" s="75" t="s">
        <v>227</v>
      </c>
      <c r="B12" s="76">
        <v>109920</v>
      </c>
      <c r="C12" s="76">
        <v>116925</v>
      </c>
      <c r="D12" s="76">
        <v>119010</v>
      </c>
      <c r="E12" s="76">
        <v>115305</v>
      </c>
      <c r="F12" s="77">
        <v>108495</v>
      </c>
      <c r="G12" s="79">
        <v>117570</v>
      </c>
      <c r="H12" s="76">
        <v>115920</v>
      </c>
      <c r="I12" s="76">
        <v>54585</v>
      </c>
      <c r="J12" s="78">
        <v>35.655000000000001</v>
      </c>
      <c r="K12" s="77">
        <v>44610</v>
      </c>
      <c r="L12" s="80">
        <v>21.45</v>
      </c>
      <c r="M12" s="79">
        <v>112290</v>
      </c>
      <c r="N12" s="76">
        <v>102615</v>
      </c>
      <c r="O12" s="81">
        <v>171450</v>
      </c>
      <c r="P12" s="1">
        <v>21.45</v>
      </c>
      <c r="Q12" s="84">
        <f>IF('1 Implementation Details'!$B$15="yes",K12*1.5,K12)</f>
        <v>44610</v>
      </c>
      <c r="R12" s="54">
        <f>IF('1 Implementation Details'!$B$15="yes",L12*1.5,L12)</f>
        <v>21.45</v>
      </c>
    </row>
    <row r="13" spans="1:18" ht="15.75" customHeight="1">
      <c r="A13" s="75" t="s">
        <v>228</v>
      </c>
      <c r="B13" s="76">
        <v>97305</v>
      </c>
      <c r="C13" s="76">
        <v>90465</v>
      </c>
      <c r="D13" s="79" t="e">
        <v>#N/A</v>
      </c>
      <c r="E13" s="79">
        <v>98145</v>
      </c>
      <c r="F13" s="77">
        <v>94470</v>
      </c>
      <c r="G13" s="79" t="e">
        <v>#N/A</v>
      </c>
      <c r="H13" s="76">
        <v>93420</v>
      </c>
      <c r="I13" s="76">
        <v>45285</v>
      </c>
      <c r="J13" s="78">
        <v>26.835000000000001</v>
      </c>
      <c r="K13" s="79" t="e">
        <v>#N/A</v>
      </c>
      <c r="L13" s="80" t="e">
        <v>#N/A</v>
      </c>
      <c r="M13" s="76" t="e">
        <v>#N/A</v>
      </c>
      <c r="N13" s="79">
        <v>74505</v>
      </c>
      <c r="O13" s="81">
        <v>132660</v>
      </c>
      <c r="P13" s="1" t="e">
        <v>#N/A</v>
      </c>
      <c r="Q13" s="1" t="e">
        <f>IF('1 Implementation Details'!$B$15="yes",K13*1.5,K13)</f>
        <v>#N/A</v>
      </c>
      <c r="R13" s="54" t="e">
        <f>IF('1 Implementation Details'!$B$15="yes",L13*1.5,L13)</f>
        <v>#N/A</v>
      </c>
    </row>
    <row r="14" spans="1:18" ht="15.75" customHeight="1">
      <c r="A14" s="75" t="s">
        <v>229</v>
      </c>
      <c r="B14" s="76">
        <v>77145</v>
      </c>
      <c r="C14" s="76">
        <v>91065</v>
      </c>
      <c r="D14" s="76">
        <v>90105</v>
      </c>
      <c r="E14" s="76">
        <v>96195</v>
      </c>
      <c r="F14" s="77">
        <v>89550</v>
      </c>
      <c r="G14" s="79">
        <v>91380</v>
      </c>
      <c r="H14" s="79">
        <v>89640</v>
      </c>
      <c r="I14" s="76">
        <v>50160</v>
      </c>
      <c r="J14" s="78">
        <v>20.190000000000001</v>
      </c>
      <c r="K14" s="77">
        <v>32010</v>
      </c>
      <c r="L14" s="80">
        <v>15.39</v>
      </c>
      <c r="M14" s="79">
        <v>103875</v>
      </c>
      <c r="N14" s="76">
        <v>90915</v>
      </c>
      <c r="O14" s="81">
        <v>135570</v>
      </c>
      <c r="P14" s="1">
        <v>15.39</v>
      </c>
      <c r="Q14" s="84">
        <f>IF('1 Implementation Details'!$B$15="yes",K14*1.5,K14)</f>
        <v>32010</v>
      </c>
      <c r="R14" s="54">
        <f>IF('1 Implementation Details'!$B$15="yes",L14*1.5,L14)</f>
        <v>15.39</v>
      </c>
    </row>
    <row r="15" spans="1:18" ht="15.75" customHeight="1">
      <c r="A15" s="75" t="s">
        <v>230</v>
      </c>
      <c r="B15" s="76" t="e">
        <v>#N/A</v>
      </c>
      <c r="C15" s="76">
        <v>90390</v>
      </c>
      <c r="D15" s="76" t="e">
        <v>#N/A</v>
      </c>
      <c r="E15" s="76">
        <v>100425</v>
      </c>
      <c r="F15" s="77" t="e">
        <v>#N/A</v>
      </c>
      <c r="G15" s="76" t="e">
        <v>#N/A</v>
      </c>
      <c r="H15" s="76" t="e">
        <v>#N/A</v>
      </c>
      <c r="I15" s="76">
        <v>45765</v>
      </c>
      <c r="J15" s="75" t="e">
        <v>#N/A</v>
      </c>
      <c r="K15" s="76" t="e">
        <v>#N/A</v>
      </c>
      <c r="L15" s="88" t="e">
        <v>#N/A</v>
      </c>
      <c r="M15" s="76">
        <v>108705</v>
      </c>
      <c r="N15" s="76">
        <v>95445</v>
      </c>
      <c r="O15" s="81">
        <v>166140</v>
      </c>
      <c r="P15" s="1" t="e">
        <v>#N/A</v>
      </c>
      <c r="Q15" s="84" t="e">
        <f>IF('1 Implementation Details'!$B$15="yes",K15*1.5,K15)</f>
        <v>#N/A</v>
      </c>
      <c r="R15" s="54" t="e">
        <f>IF('1 Implementation Details'!$B$15="yes",L15*1.5,L15)</f>
        <v>#N/A</v>
      </c>
    </row>
    <row r="16" spans="1:18" ht="15.75" customHeight="1">
      <c r="A16" s="75" t="s">
        <v>231</v>
      </c>
      <c r="B16" s="76" t="e">
        <v>#N/A</v>
      </c>
      <c r="C16" s="76">
        <v>99540</v>
      </c>
      <c r="D16" s="76" t="e">
        <v>#N/A</v>
      </c>
      <c r="E16" s="76">
        <v>120795</v>
      </c>
      <c r="F16" s="77">
        <v>118425</v>
      </c>
      <c r="G16" s="76" t="e">
        <v>#N/A</v>
      </c>
      <c r="H16" s="76" t="e">
        <v>#N/A</v>
      </c>
      <c r="I16" s="76">
        <v>59640</v>
      </c>
      <c r="J16" s="78" t="e">
        <v>#VALUE!</v>
      </c>
      <c r="K16" s="76">
        <v>50250</v>
      </c>
      <c r="L16" s="88">
        <v>24.16</v>
      </c>
      <c r="M16" s="76">
        <v>112515</v>
      </c>
      <c r="N16" s="76">
        <v>126990</v>
      </c>
      <c r="O16" s="81">
        <v>180570</v>
      </c>
      <c r="P16" s="1">
        <v>24.16</v>
      </c>
      <c r="Q16" s="84">
        <f>IF('1 Implementation Details'!$B$15="yes",K16*1.5,K16)</f>
        <v>50250</v>
      </c>
      <c r="R16" s="54">
        <f>IF('1 Implementation Details'!$B$15="yes",L16*1.5,L16)</f>
        <v>24.16</v>
      </c>
    </row>
    <row r="17" spans="1:18" ht="15.75" customHeight="1">
      <c r="A17" s="75" t="s">
        <v>232</v>
      </c>
      <c r="B17" s="76">
        <v>97245</v>
      </c>
      <c r="C17" s="76">
        <v>107145</v>
      </c>
      <c r="D17" s="76">
        <v>100395</v>
      </c>
      <c r="E17" s="76">
        <v>113655</v>
      </c>
      <c r="F17" s="77">
        <v>120000</v>
      </c>
      <c r="G17" s="76">
        <v>114915</v>
      </c>
      <c r="H17" s="76">
        <v>106170</v>
      </c>
      <c r="I17" s="76">
        <v>49590</v>
      </c>
      <c r="J17" s="78">
        <v>29.774999999999999</v>
      </c>
      <c r="K17" s="76">
        <v>37700</v>
      </c>
      <c r="L17" s="88">
        <v>18.12</v>
      </c>
      <c r="M17" s="76">
        <v>112815</v>
      </c>
      <c r="N17" s="76">
        <v>116580</v>
      </c>
      <c r="O17" s="81">
        <v>152745</v>
      </c>
      <c r="P17" s="1">
        <v>18.12</v>
      </c>
      <c r="Q17" s="84">
        <f>IF('1 Implementation Details'!$B$15="yes",K17*1.5,K17)</f>
        <v>37700</v>
      </c>
      <c r="R17" s="54">
        <f>IF('1 Implementation Details'!$B$15="yes",L17*1.5,L17)</f>
        <v>18.12</v>
      </c>
    </row>
    <row r="18" spans="1:18" ht="15.75" customHeight="1">
      <c r="A18" s="75" t="s">
        <v>233</v>
      </c>
      <c r="B18" s="79" t="e">
        <v>#N/A</v>
      </c>
      <c r="C18" s="76">
        <v>84690</v>
      </c>
      <c r="D18" s="79">
        <v>83340</v>
      </c>
      <c r="E18" s="76">
        <v>84855</v>
      </c>
      <c r="F18" s="79" t="e">
        <v>#N/A</v>
      </c>
      <c r="G18" s="79" t="e">
        <v>#N/A</v>
      </c>
      <c r="H18" s="79" t="e">
        <v>#N/A</v>
      </c>
      <c r="I18" s="76">
        <v>32205</v>
      </c>
      <c r="J18" s="79" t="e">
        <v>#N/A</v>
      </c>
      <c r="K18" s="76" t="e">
        <v>#N/A</v>
      </c>
      <c r="L18" s="88" t="e">
        <v>#N/A</v>
      </c>
      <c r="M18" s="76">
        <v>90990</v>
      </c>
      <c r="N18" s="79">
        <v>88770</v>
      </c>
      <c r="O18" s="81">
        <v>133440</v>
      </c>
      <c r="P18" s="1" t="e">
        <v>#N/A</v>
      </c>
      <c r="Q18" s="84" t="e">
        <f>IF('1 Implementation Details'!$B$15="yes",K18*1.5,K18)</f>
        <v>#N/A</v>
      </c>
      <c r="R18" s="54" t="e">
        <f>IF('1 Implementation Details'!$B$15="yes",L18*1.5,L18)</f>
        <v>#N/A</v>
      </c>
    </row>
    <row r="19" spans="1:18" ht="15.75" customHeight="1">
      <c r="A19" s="75" t="s">
        <v>234</v>
      </c>
      <c r="B19" s="76">
        <v>94920</v>
      </c>
      <c r="C19" s="76">
        <v>90060</v>
      </c>
      <c r="D19" s="76">
        <v>89070</v>
      </c>
      <c r="E19" s="76">
        <v>97590</v>
      </c>
      <c r="F19" s="77">
        <v>90750</v>
      </c>
      <c r="G19" s="76">
        <v>89040</v>
      </c>
      <c r="H19" s="76">
        <v>97560</v>
      </c>
      <c r="I19" s="76">
        <v>49440</v>
      </c>
      <c r="J19" s="78">
        <v>87.9</v>
      </c>
      <c r="K19" s="76">
        <v>34500</v>
      </c>
      <c r="L19" s="88">
        <v>16.59</v>
      </c>
      <c r="M19" s="76">
        <v>140325</v>
      </c>
      <c r="N19" s="76">
        <v>96600</v>
      </c>
      <c r="O19" s="81">
        <v>161925</v>
      </c>
      <c r="P19" s="1">
        <v>16.59</v>
      </c>
      <c r="Q19" s="84">
        <f>IF('1 Implementation Details'!$B$15="yes",K19*1.5,K19)</f>
        <v>34500</v>
      </c>
      <c r="R19" s="54">
        <f>IF('1 Implementation Details'!$B$15="yes",L19*1.5,L19)</f>
        <v>16.59</v>
      </c>
    </row>
    <row r="20" spans="1:18" ht="15.75" customHeight="1">
      <c r="A20" s="75" t="s">
        <v>235</v>
      </c>
      <c r="B20" s="79" t="e">
        <v>#N/A</v>
      </c>
      <c r="C20" s="76">
        <v>59895</v>
      </c>
      <c r="D20" s="76">
        <v>52815</v>
      </c>
      <c r="E20" s="76">
        <v>53490</v>
      </c>
      <c r="F20" s="79">
        <v>56190</v>
      </c>
      <c r="G20" s="79" t="e">
        <v>#N/A</v>
      </c>
      <c r="H20" s="79" t="e">
        <v>#N/A</v>
      </c>
      <c r="I20" s="76">
        <v>31350</v>
      </c>
      <c r="J20" s="78" t="e">
        <v>#N/A</v>
      </c>
      <c r="K20" s="76" t="e">
        <v>#N/A</v>
      </c>
      <c r="L20" s="88" t="e">
        <v>#N/A</v>
      </c>
      <c r="M20" s="76">
        <v>52500</v>
      </c>
      <c r="N20" s="79">
        <v>65070</v>
      </c>
      <c r="O20" s="81">
        <v>86280</v>
      </c>
      <c r="P20" s="1" t="e">
        <v>#N/A</v>
      </c>
      <c r="Q20" s="84" t="e">
        <f>IF('1 Implementation Details'!$B$15="yes",K20*1.5,K20)</f>
        <v>#N/A</v>
      </c>
      <c r="R20" s="54" t="e">
        <f>IF('1 Implementation Details'!$B$15="yes",L20*1.5,L20)</f>
        <v>#N/A</v>
      </c>
    </row>
    <row r="21" spans="1:18" ht="15.75" customHeight="1">
      <c r="A21" s="75" t="s">
        <v>236</v>
      </c>
      <c r="B21" s="76">
        <v>77235</v>
      </c>
      <c r="C21" s="76">
        <v>80100</v>
      </c>
      <c r="D21" s="76">
        <v>82935</v>
      </c>
      <c r="E21" s="76">
        <v>88890</v>
      </c>
      <c r="F21" s="77">
        <v>77745</v>
      </c>
      <c r="G21" s="79">
        <v>80640</v>
      </c>
      <c r="H21" s="79">
        <v>80100</v>
      </c>
      <c r="I21" s="76">
        <v>48900</v>
      </c>
      <c r="J21" s="78">
        <v>30.6</v>
      </c>
      <c r="K21" s="77">
        <v>43120</v>
      </c>
      <c r="L21" s="80">
        <v>20.73</v>
      </c>
      <c r="M21" s="76">
        <v>110100</v>
      </c>
      <c r="N21" s="76">
        <v>72090</v>
      </c>
      <c r="O21" s="81">
        <v>124335</v>
      </c>
      <c r="P21" s="1">
        <v>20.73</v>
      </c>
      <c r="Q21" s="84">
        <f>IF('1 Implementation Details'!$B$15="yes",K21*1.5,K21)</f>
        <v>43120</v>
      </c>
      <c r="R21" s="54">
        <f>IF('1 Implementation Details'!$B$15="yes",L21*1.5,L21)</f>
        <v>20.73</v>
      </c>
    </row>
    <row r="22" spans="1:18" ht="15.75" customHeight="1">
      <c r="A22" s="75" t="s">
        <v>237</v>
      </c>
      <c r="B22" s="76">
        <v>64980</v>
      </c>
      <c r="C22" s="76">
        <v>74055</v>
      </c>
      <c r="D22" s="76">
        <v>75885</v>
      </c>
      <c r="E22" s="76">
        <v>82215</v>
      </c>
      <c r="F22" s="77">
        <v>74550</v>
      </c>
      <c r="G22" s="76">
        <v>73560</v>
      </c>
      <c r="H22" s="76">
        <v>76515</v>
      </c>
      <c r="I22" s="76">
        <v>43290</v>
      </c>
      <c r="J22" s="78">
        <v>24.855</v>
      </c>
      <c r="K22" s="76">
        <v>43780</v>
      </c>
      <c r="L22" s="88">
        <v>21.05</v>
      </c>
      <c r="M22" s="76">
        <v>93465</v>
      </c>
      <c r="N22" s="76">
        <v>84495</v>
      </c>
      <c r="O22" s="81">
        <v>119445</v>
      </c>
      <c r="P22" s="1">
        <v>21.05</v>
      </c>
      <c r="Q22" s="84">
        <f>IF('1 Implementation Details'!$B$15="yes",K22*1.5,K22)</f>
        <v>43780</v>
      </c>
      <c r="R22" s="54">
        <f>IF('1 Implementation Details'!$B$15="yes",L22*1.5,L22)</f>
        <v>21.05</v>
      </c>
    </row>
    <row r="23" spans="1:18" ht="15.75" customHeight="1">
      <c r="A23" s="75" t="s">
        <v>238</v>
      </c>
      <c r="B23" s="76" t="e">
        <v>#N/A</v>
      </c>
      <c r="C23" s="76">
        <v>103305</v>
      </c>
      <c r="D23" s="76">
        <v>101895</v>
      </c>
      <c r="E23" s="76">
        <v>103395</v>
      </c>
      <c r="F23" s="77">
        <v>94200</v>
      </c>
      <c r="G23" s="79" t="e">
        <v>#N/A</v>
      </c>
      <c r="H23" s="76">
        <v>94800</v>
      </c>
      <c r="I23" s="76">
        <v>38175</v>
      </c>
      <c r="J23" s="78">
        <v>22.26</v>
      </c>
      <c r="K23" s="76">
        <v>38230</v>
      </c>
      <c r="L23" s="88">
        <v>18.38</v>
      </c>
      <c r="M23" s="76">
        <v>103620</v>
      </c>
      <c r="N23" s="76">
        <v>97170</v>
      </c>
      <c r="O23" s="81">
        <v>147090</v>
      </c>
      <c r="P23" s="1">
        <v>18.38</v>
      </c>
      <c r="Q23" s="84">
        <f>IF('1 Implementation Details'!$B$15="yes",K23*1.5,K23)</f>
        <v>38230</v>
      </c>
      <c r="R23" s="54">
        <f>IF('1 Implementation Details'!$B$15="yes",L23*1.5,L23)</f>
        <v>18.38</v>
      </c>
    </row>
    <row r="24" spans="1:18" ht="15.75" customHeight="1">
      <c r="A24" s="75" t="s">
        <v>239</v>
      </c>
      <c r="B24" s="76">
        <v>112995</v>
      </c>
      <c r="C24" s="76">
        <v>112815</v>
      </c>
      <c r="D24" s="76">
        <v>122985</v>
      </c>
      <c r="E24" s="76">
        <v>113205</v>
      </c>
      <c r="F24" s="79">
        <v>118005</v>
      </c>
      <c r="G24" s="79">
        <v>122220</v>
      </c>
      <c r="H24" s="76">
        <v>114645</v>
      </c>
      <c r="I24" s="76">
        <v>47610</v>
      </c>
      <c r="J24" s="78">
        <v>26.73</v>
      </c>
      <c r="K24" s="76">
        <v>46280</v>
      </c>
      <c r="L24" s="88">
        <v>22.25</v>
      </c>
      <c r="M24" s="76">
        <v>127305</v>
      </c>
      <c r="N24" s="76">
        <v>114270</v>
      </c>
      <c r="O24" s="81">
        <v>166665</v>
      </c>
      <c r="P24" s="1">
        <v>22.25</v>
      </c>
      <c r="Q24" s="84">
        <f>IF('1 Implementation Details'!$B$15="yes",K24*1.5,K24)</f>
        <v>46280</v>
      </c>
      <c r="R24" s="54">
        <f>IF('1 Implementation Details'!$B$15="yes",L24*1.5,L24)</f>
        <v>22.25</v>
      </c>
    </row>
    <row r="25" spans="1:18" ht="15.75" customHeight="1">
      <c r="A25" s="75" t="s">
        <v>240</v>
      </c>
      <c r="B25" s="79">
        <v>118185</v>
      </c>
      <c r="C25" s="76">
        <v>120090</v>
      </c>
      <c r="D25" s="76">
        <v>122895</v>
      </c>
      <c r="E25" s="76">
        <v>120075</v>
      </c>
      <c r="F25" s="77">
        <v>115635</v>
      </c>
      <c r="G25" s="76">
        <v>118710</v>
      </c>
      <c r="H25" s="76">
        <v>120360</v>
      </c>
      <c r="I25" s="76">
        <v>55260</v>
      </c>
      <c r="J25" s="78">
        <v>30.3</v>
      </c>
      <c r="K25" s="76">
        <v>60620</v>
      </c>
      <c r="L25" s="88">
        <v>29.14</v>
      </c>
      <c r="M25" s="76">
        <v>132030</v>
      </c>
      <c r="N25" s="76">
        <v>115110</v>
      </c>
      <c r="O25" s="81">
        <v>194265</v>
      </c>
      <c r="P25" s="1">
        <v>29.14</v>
      </c>
      <c r="Q25" s="84">
        <f>IF('1 Implementation Details'!$B$15="yes",K25*1.5,K25)</f>
        <v>60620</v>
      </c>
      <c r="R25" s="54">
        <f>IF('1 Implementation Details'!$B$15="yes",L25*1.5,L25)</f>
        <v>29.14</v>
      </c>
    </row>
    <row r="26" spans="1:18" ht="15.75" customHeight="1">
      <c r="A26" s="75" t="s">
        <v>241</v>
      </c>
      <c r="B26" s="79" t="e">
        <v>#N/A</v>
      </c>
      <c r="C26" s="76">
        <v>85335</v>
      </c>
      <c r="D26" s="76">
        <v>85695</v>
      </c>
      <c r="E26" s="76">
        <v>90540</v>
      </c>
      <c r="F26" s="79" t="e">
        <v>#N/A</v>
      </c>
      <c r="G26" s="79" t="e">
        <v>#N/A</v>
      </c>
      <c r="H26" s="79" t="e">
        <v>#N/A</v>
      </c>
      <c r="I26" s="76">
        <v>35550</v>
      </c>
      <c r="J26" s="79" t="e">
        <v>#N/A</v>
      </c>
      <c r="K26" s="79" t="e">
        <v>#N/A</v>
      </c>
      <c r="L26" s="80" t="e">
        <v>#N/A</v>
      </c>
      <c r="M26" s="79">
        <v>98355</v>
      </c>
      <c r="N26" s="76">
        <v>92190</v>
      </c>
      <c r="O26" s="81">
        <v>141000</v>
      </c>
      <c r="P26" s="1" t="e">
        <v>#N/A</v>
      </c>
      <c r="Q26" s="1" t="e">
        <f>IF('1 Implementation Details'!$B$15="yes",K26*1.5,K26)</f>
        <v>#N/A</v>
      </c>
      <c r="R26" s="54" t="e">
        <f>IF('1 Implementation Details'!$B$15="yes",L26*1.5,L26)</f>
        <v>#N/A</v>
      </c>
    </row>
    <row r="27" spans="1:18" ht="14.4">
      <c r="A27" s="75" t="s">
        <v>242</v>
      </c>
      <c r="B27" s="76">
        <v>97905</v>
      </c>
      <c r="C27" s="76">
        <v>89295</v>
      </c>
      <c r="D27" s="76">
        <v>88935</v>
      </c>
      <c r="E27" s="76">
        <v>95085</v>
      </c>
      <c r="F27" s="77">
        <v>89550</v>
      </c>
      <c r="G27" s="79">
        <v>80670</v>
      </c>
      <c r="H27" s="79">
        <v>97470</v>
      </c>
      <c r="I27" s="76">
        <v>36210</v>
      </c>
      <c r="J27" s="75">
        <v>26.504999999999999</v>
      </c>
      <c r="K27" s="77">
        <v>38390</v>
      </c>
      <c r="L27" s="80">
        <v>18.46</v>
      </c>
      <c r="M27" s="76">
        <v>110475</v>
      </c>
      <c r="N27" s="76">
        <v>96300</v>
      </c>
      <c r="O27" s="81">
        <v>140175</v>
      </c>
      <c r="P27" s="1">
        <v>18.46</v>
      </c>
      <c r="Q27" s="84">
        <f>IF('1 Implementation Details'!$B$15="yes",K27*1.5,K27)</f>
        <v>38390</v>
      </c>
      <c r="R27" s="54">
        <f>IF('1 Implementation Details'!$B$15="yes",L27*1.5,L27)</f>
        <v>18.46</v>
      </c>
    </row>
    <row r="28" spans="1:18" ht="14.4">
      <c r="A28" s="75" t="s">
        <v>243</v>
      </c>
      <c r="B28" s="79">
        <v>101265</v>
      </c>
      <c r="C28" s="76">
        <v>98295</v>
      </c>
      <c r="D28" s="76">
        <v>97215</v>
      </c>
      <c r="E28" s="76">
        <v>98490</v>
      </c>
      <c r="F28" s="77">
        <v>102660</v>
      </c>
      <c r="G28" s="76">
        <v>98115</v>
      </c>
      <c r="H28" s="76">
        <v>101790</v>
      </c>
      <c r="I28" s="76">
        <v>50250</v>
      </c>
      <c r="J28" s="75">
        <v>24.78</v>
      </c>
      <c r="K28" s="77">
        <v>41890</v>
      </c>
      <c r="L28" s="80">
        <v>20.14</v>
      </c>
      <c r="M28" s="76">
        <v>112920</v>
      </c>
      <c r="N28" s="76">
        <v>106695</v>
      </c>
      <c r="O28" s="81">
        <v>148800</v>
      </c>
      <c r="P28" s="1">
        <v>20.14</v>
      </c>
      <c r="Q28" s="84">
        <f>IF('1 Implementation Details'!$B$15="yes",K28*1.5,K28)</f>
        <v>41890</v>
      </c>
      <c r="R28" s="54">
        <f>IF('1 Implementation Details'!$B$15="yes",L28*1.5,L28)</f>
        <v>20.14</v>
      </c>
    </row>
    <row r="29" spans="1:18" ht="14.4">
      <c r="A29" s="75" t="s">
        <v>244</v>
      </c>
      <c r="B29" s="76">
        <v>121650</v>
      </c>
      <c r="C29" s="76">
        <v>121470</v>
      </c>
      <c r="D29" s="76">
        <v>133515</v>
      </c>
      <c r="E29" s="76">
        <v>144735</v>
      </c>
      <c r="F29" s="77">
        <v>111630</v>
      </c>
      <c r="G29" s="76">
        <v>128955</v>
      </c>
      <c r="H29" s="76">
        <v>126285</v>
      </c>
      <c r="I29" s="76">
        <v>59820</v>
      </c>
      <c r="J29" s="79">
        <v>37.905000000000001</v>
      </c>
      <c r="K29" s="76">
        <v>43020</v>
      </c>
      <c r="L29" s="88">
        <v>20.69</v>
      </c>
      <c r="M29" s="76">
        <v>146640</v>
      </c>
      <c r="N29" s="76">
        <v>121395</v>
      </c>
      <c r="O29" s="81">
        <v>201000</v>
      </c>
      <c r="P29" s="1">
        <v>20.69</v>
      </c>
      <c r="Q29" s="84">
        <f>IF('1 Implementation Details'!$B$15="yes",K29*1.5,K29)</f>
        <v>43020</v>
      </c>
      <c r="R29" s="54">
        <f>IF('1 Implementation Details'!$B$15="yes",L29*1.5,L29)</f>
        <v>20.69</v>
      </c>
    </row>
    <row r="30" spans="1:18" ht="14.4">
      <c r="A30" s="75" t="s">
        <v>245</v>
      </c>
      <c r="B30" s="76">
        <v>89325</v>
      </c>
      <c r="C30" s="76">
        <v>95535</v>
      </c>
      <c r="D30" s="76">
        <v>94050</v>
      </c>
      <c r="E30" s="76">
        <v>99765</v>
      </c>
      <c r="F30" s="77">
        <v>94905</v>
      </c>
      <c r="G30" s="76">
        <v>107145</v>
      </c>
      <c r="H30" s="76">
        <v>104100</v>
      </c>
      <c r="I30" s="76">
        <v>48555</v>
      </c>
      <c r="J30" s="78">
        <v>29.715</v>
      </c>
      <c r="K30" s="76">
        <v>36030</v>
      </c>
      <c r="L30" s="88">
        <v>17.32</v>
      </c>
      <c r="M30" s="76">
        <v>111480</v>
      </c>
      <c r="N30" s="76">
        <v>81060</v>
      </c>
      <c r="O30" s="81">
        <v>146325</v>
      </c>
      <c r="P30" s="1">
        <v>17.32</v>
      </c>
      <c r="Q30" s="84">
        <f>IF('1 Implementation Details'!$B$15="yes",K30*1.5,K30)</f>
        <v>36030</v>
      </c>
      <c r="R30" s="54">
        <f>IF('1 Implementation Details'!$B$15="yes",L30*1.5,L30)</f>
        <v>17.32</v>
      </c>
    </row>
    <row r="31" spans="1:18" ht="14.4">
      <c r="A31" s="75" t="s">
        <v>246</v>
      </c>
      <c r="B31" s="76">
        <v>97920</v>
      </c>
      <c r="C31" s="76">
        <v>103620</v>
      </c>
      <c r="D31" s="76">
        <v>114585</v>
      </c>
      <c r="E31" s="76">
        <v>113340</v>
      </c>
      <c r="F31" s="77">
        <v>105705</v>
      </c>
      <c r="G31" s="76">
        <v>114180</v>
      </c>
      <c r="H31" s="76">
        <v>113805</v>
      </c>
      <c r="I31" s="76">
        <v>58590</v>
      </c>
      <c r="J31" s="78">
        <v>31.245000000000001</v>
      </c>
      <c r="K31" s="76">
        <v>47330</v>
      </c>
      <c r="L31" s="88">
        <v>22.76</v>
      </c>
      <c r="M31" s="76">
        <v>130155</v>
      </c>
      <c r="N31" s="76">
        <v>115590</v>
      </c>
      <c r="O31" s="81">
        <v>184230</v>
      </c>
      <c r="P31" s="1">
        <v>22.76</v>
      </c>
      <c r="Q31" s="84">
        <f>IF('1 Implementation Details'!$B$15="yes",K31*1.5,K31)</f>
        <v>47330</v>
      </c>
      <c r="R31" s="54">
        <f>IF('1 Implementation Details'!$B$15="yes",L31*1.5,L31)</f>
        <v>22.76</v>
      </c>
    </row>
    <row r="32" spans="1:18" ht="14.4">
      <c r="A32" s="75" t="s">
        <v>247</v>
      </c>
      <c r="B32" s="76">
        <v>85890</v>
      </c>
      <c r="C32" s="76">
        <v>92430</v>
      </c>
      <c r="D32" s="76">
        <v>99060</v>
      </c>
      <c r="E32" s="76">
        <v>93930</v>
      </c>
      <c r="F32" s="76">
        <v>86820</v>
      </c>
      <c r="G32" s="76">
        <v>91665</v>
      </c>
      <c r="H32" s="76">
        <v>95040</v>
      </c>
      <c r="I32" s="76">
        <v>61200</v>
      </c>
      <c r="J32" s="82">
        <v>23.504999999999999</v>
      </c>
      <c r="K32" s="76" t="e">
        <v>#N/A</v>
      </c>
      <c r="L32" s="83" t="e">
        <v>#N/A</v>
      </c>
      <c r="M32" s="76">
        <v>110025</v>
      </c>
      <c r="N32" s="76">
        <v>92205</v>
      </c>
      <c r="O32" s="81">
        <v>145125</v>
      </c>
      <c r="P32" s="52" t="e">
        <v>#N/A</v>
      </c>
      <c r="Q32" s="84" t="e">
        <f>IF('1 Implementation Details'!$B$15="yes",K32*1.5,K32)</f>
        <v>#N/A</v>
      </c>
      <c r="R32" s="85" t="e">
        <f>IF('1 Implementation Details'!$B$15="yes",L32*1.5,L32)</f>
        <v>#N/A</v>
      </c>
    </row>
    <row r="33" spans="1:18" ht="14.4">
      <c r="A33" s="75" t="s">
        <v>248</v>
      </c>
      <c r="B33" s="76">
        <v>118965</v>
      </c>
      <c r="C33" s="76">
        <v>125295</v>
      </c>
      <c r="D33" s="76">
        <v>129225</v>
      </c>
      <c r="E33" s="76">
        <v>125835</v>
      </c>
      <c r="F33" s="76">
        <v>119025</v>
      </c>
      <c r="G33" s="76">
        <v>122505</v>
      </c>
      <c r="H33" s="76">
        <v>117465</v>
      </c>
      <c r="I33" s="76">
        <v>63105</v>
      </c>
      <c r="J33" s="82">
        <v>30.824999999999999</v>
      </c>
      <c r="K33" s="76">
        <v>62400</v>
      </c>
      <c r="L33" s="83">
        <v>30</v>
      </c>
      <c r="M33" s="76">
        <v>119295</v>
      </c>
      <c r="N33" s="76">
        <v>104985</v>
      </c>
      <c r="O33" s="81">
        <v>178350</v>
      </c>
      <c r="P33" s="52">
        <v>30</v>
      </c>
      <c r="Q33" s="84">
        <f>IF('1 Implementation Details'!$B$15="yes",K33*1.5,K33)</f>
        <v>62400</v>
      </c>
      <c r="R33" s="85">
        <f>IF('1 Implementation Details'!$B$15="yes",L33*1.5,L33)</f>
        <v>30</v>
      </c>
    </row>
    <row r="34" spans="1:18" ht="14.4">
      <c r="A34" s="75" t="s">
        <v>249</v>
      </c>
      <c r="B34" s="76">
        <v>80190</v>
      </c>
      <c r="C34" s="76">
        <v>84045</v>
      </c>
      <c r="D34" s="76">
        <v>84765</v>
      </c>
      <c r="E34" s="76">
        <v>94065</v>
      </c>
      <c r="F34" s="77">
        <v>86535</v>
      </c>
      <c r="G34" s="76">
        <v>88215</v>
      </c>
      <c r="H34" s="76">
        <v>87900</v>
      </c>
      <c r="I34" s="76">
        <v>45375</v>
      </c>
      <c r="J34" s="78" t="e">
        <v>#N/A</v>
      </c>
      <c r="K34" s="76">
        <v>40000</v>
      </c>
      <c r="L34" s="88">
        <v>19.23</v>
      </c>
      <c r="M34" s="76">
        <v>98100</v>
      </c>
      <c r="N34" s="76">
        <v>92055</v>
      </c>
      <c r="O34" s="81">
        <v>134265</v>
      </c>
      <c r="P34" s="1">
        <v>19.23</v>
      </c>
      <c r="Q34" s="84">
        <f>IF('1 Implementation Details'!$B$15="yes",K34*1.5,K34)</f>
        <v>40000</v>
      </c>
      <c r="R34" s="54">
        <f>IF('1 Implementation Details'!$B$15="yes",L34*1.5,L34)</f>
        <v>19.23</v>
      </c>
    </row>
    <row r="35" spans="1:18" ht="14.4">
      <c r="A35" s="75" t="s">
        <v>250</v>
      </c>
      <c r="B35" s="76" t="e">
        <v>#N/A</v>
      </c>
      <c r="C35" s="76">
        <v>97515</v>
      </c>
      <c r="D35" s="76">
        <v>101505</v>
      </c>
      <c r="E35" s="76">
        <v>100170</v>
      </c>
      <c r="F35" s="77">
        <v>97200</v>
      </c>
      <c r="G35" s="76" t="e">
        <v>#N/A</v>
      </c>
      <c r="H35" s="76" t="e">
        <v>#N/A</v>
      </c>
      <c r="I35" s="76">
        <v>46800</v>
      </c>
      <c r="J35" s="78" t="e">
        <v>#N/A</v>
      </c>
      <c r="K35" s="76">
        <v>41390</v>
      </c>
      <c r="L35" s="88">
        <v>19.899999999999999</v>
      </c>
      <c r="M35" s="76">
        <v>117075</v>
      </c>
      <c r="N35" s="76">
        <v>78105</v>
      </c>
      <c r="O35" s="81">
        <v>147900</v>
      </c>
      <c r="P35" s="1">
        <v>19.899999999999999</v>
      </c>
      <c r="Q35" s="84">
        <f>IF('1 Implementation Details'!$B$15="yes",K35*1.5,K35)</f>
        <v>41390</v>
      </c>
      <c r="R35" s="54">
        <f>IF('1 Implementation Details'!$B$15="yes",L35*1.5,L35)</f>
        <v>19.899999999999999</v>
      </c>
    </row>
    <row r="36" spans="1:18" ht="14.4">
      <c r="A36" s="75" t="s">
        <v>251</v>
      </c>
      <c r="B36" s="79" t="e">
        <v>#N/A</v>
      </c>
      <c r="C36" s="76">
        <v>96150</v>
      </c>
      <c r="D36" s="79" t="e">
        <v>#N/A</v>
      </c>
      <c r="E36" s="79">
        <v>93165</v>
      </c>
      <c r="F36" s="79" t="e">
        <v>#N/A</v>
      </c>
      <c r="G36" s="79" t="e">
        <v>#N/A</v>
      </c>
      <c r="H36" s="79" t="e">
        <v>#N/A</v>
      </c>
      <c r="I36" s="76">
        <v>50325</v>
      </c>
      <c r="J36" s="78" t="e">
        <v>#N/A</v>
      </c>
      <c r="K36" s="79" t="e">
        <v>#N/A</v>
      </c>
      <c r="L36" s="80" t="e">
        <v>#N/A</v>
      </c>
      <c r="M36" s="79">
        <v>105315</v>
      </c>
      <c r="N36" s="76">
        <v>80310</v>
      </c>
      <c r="O36" s="81">
        <v>144315</v>
      </c>
      <c r="P36" s="1" t="e">
        <v>#N/A</v>
      </c>
      <c r="Q36" s="1" t="e">
        <f>IF('1 Implementation Details'!$B$15="yes",K36*1.5,K36)</f>
        <v>#N/A</v>
      </c>
      <c r="R36" s="54" t="e">
        <f>IF('1 Implementation Details'!$B$15="yes",L36*1.5,L36)</f>
        <v>#N/A</v>
      </c>
    </row>
    <row r="37" spans="1:18" ht="14.4">
      <c r="A37" s="75" t="s">
        <v>252</v>
      </c>
      <c r="B37" s="76">
        <v>80595</v>
      </c>
      <c r="C37" s="76">
        <v>85995</v>
      </c>
      <c r="D37" s="76">
        <v>87345</v>
      </c>
      <c r="E37" s="76">
        <v>91065</v>
      </c>
      <c r="F37" s="79">
        <v>85650</v>
      </c>
      <c r="G37" s="79">
        <v>88785</v>
      </c>
      <c r="H37" s="76">
        <v>89385</v>
      </c>
      <c r="I37" s="76">
        <v>44295</v>
      </c>
      <c r="J37" s="78">
        <v>21.765000000000001</v>
      </c>
      <c r="K37" s="76">
        <v>34920</v>
      </c>
      <c r="L37" s="88">
        <v>16.79</v>
      </c>
      <c r="M37" s="76">
        <v>98460</v>
      </c>
      <c r="N37" s="76">
        <v>92445</v>
      </c>
      <c r="O37" s="81">
        <v>133170</v>
      </c>
      <c r="P37" s="1">
        <v>16.79</v>
      </c>
      <c r="Q37" s="84">
        <f>IF('1 Implementation Details'!$B$15="yes",K37*1.5,K37)</f>
        <v>34920</v>
      </c>
      <c r="R37" s="54">
        <f>IF('1 Implementation Details'!$B$15="yes",L37*1.5,L37)</f>
        <v>16.79</v>
      </c>
    </row>
    <row r="38" spans="1:18" ht="14.4">
      <c r="A38" s="75" t="s">
        <v>253</v>
      </c>
      <c r="B38" s="76">
        <v>77850</v>
      </c>
      <c r="C38" s="76">
        <v>72120</v>
      </c>
      <c r="D38" s="76" t="e">
        <v>#N/A</v>
      </c>
      <c r="E38" s="76">
        <v>78930</v>
      </c>
      <c r="F38" s="77" t="e">
        <v>#N/A</v>
      </c>
      <c r="G38" s="76" t="e">
        <v>#N/A</v>
      </c>
      <c r="H38" s="76">
        <v>80565</v>
      </c>
      <c r="I38" s="76">
        <v>39840</v>
      </c>
      <c r="J38" s="78">
        <v>35.354999999999997</v>
      </c>
      <c r="K38" s="76" t="e">
        <v>#N/A</v>
      </c>
      <c r="L38" s="88" t="e">
        <v>#N/A</v>
      </c>
      <c r="M38" s="76">
        <v>90795</v>
      </c>
      <c r="N38" s="76" t="e">
        <v>#N/A</v>
      </c>
      <c r="O38" s="81">
        <v>113235</v>
      </c>
      <c r="P38" s="1" t="e">
        <v>#N/A</v>
      </c>
      <c r="Q38" s="84" t="e">
        <f>IF('1 Implementation Details'!$B$15="yes",K38*1.5,K38)</f>
        <v>#N/A</v>
      </c>
      <c r="R38" s="54" t="e">
        <f>IF('1 Implementation Details'!$B$15="yes",L38*1.5,L38)</f>
        <v>#N/A</v>
      </c>
    </row>
    <row r="39" spans="1:18" ht="14.4">
      <c r="A39" s="75" t="s">
        <v>254</v>
      </c>
      <c r="B39" s="79">
        <v>126255</v>
      </c>
      <c r="C39" s="76">
        <v>133380</v>
      </c>
      <c r="D39" s="76">
        <v>131430</v>
      </c>
      <c r="E39" s="76">
        <v>143595</v>
      </c>
      <c r="F39" s="79">
        <v>138150</v>
      </c>
      <c r="G39" s="79">
        <v>129390</v>
      </c>
      <c r="H39" s="76">
        <v>136920</v>
      </c>
      <c r="I39" s="76">
        <v>68280</v>
      </c>
      <c r="J39" s="78">
        <v>36.630000000000003</v>
      </c>
      <c r="K39" s="77">
        <v>44730</v>
      </c>
      <c r="L39" s="80">
        <v>21.51</v>
      </c>
      <c r="M39" s="76">
        <v>118245</v>
      </c>
      <c r="N39" s="76">
        <v>132705</v>
      </c>
      <c r="O39" s="81">
        <v>213735</v>
      </c>
      <c r="P39" s="1">
        <v>21.51</v>
      </c>
      <c r="Q39" s="84">
        <f>IF('1 Implementation Details'!$B$15="yes",K39*1.5,K39)</f>
        <v>44730</v>
      </c>
      <c r="R39" s="54">
        <f>IF('1 Implementation Details'!$B$15="yes",L39*1.5,L39)</f>
        <v>21.51</v>
      </c>
    </row>
    <row r="40" spans="1:18" ht="14.4">
      <c r="A40" s="75" t="s">
        <v>255</v>
      </c>
      <c r="B40" s="76" t="e">
        <v>#N/A</v>
      </c>
      <c r="C40" s="76">
        <v>120870</v>
      </c>
      <c r="D40" s="76">
        <v>116070</v>
      </c>
      <c r="E40" s="76">
        <v>130350</v>
      </c>
      <c r="F40" s="77">
        <v>128295</v>
      </c>
      <c r="G40" s="76" t="e">
        <v>#N/A</v>
      </c>
      <c r="H40" s="76">
        <v>128715</v>
      </c>
      <c r="I40" s="76">
        <v>62640</v>
      </c>
      <c r="J40" s="78">
        <v>39.630000000000003</v>
      </c>
      <c r="K40" s="76">
        <v>43380</v>
      </c>
      <c r="L40" s="88">
        <v>20.86</v>
      </c>
      <c r="M40" s="76">
        <v>120030</v>
      </c>
      <c r="N40" s="76">
        <v>105480</v>
      </c>
      <c r="O40" s="81">
        <v>184545</v>
      </c>
      <c r="P40" s="1">
        <v>20.86</v>
      </c>
      <c r="Q40" s="84">
        <f>IF('1 Implementation Details'!$B$15="yes",K40*1.5,K40)</f>
        <v>43380</v>
      </c>
      <c r="R40" s="54">
        <f>IF('1 Implementation Details'!$B$15="yes",L40*1.5,L40)</f>
        <v>20.86</v>
      </c>
    </row>
    <row r="41" spans="1:18" ht="14.4">
      <c r="A41" s="75" t="s">
        <v>256</v>
      </c>
      <c r="B41" s="79">
        <v>82860</v>
      </c>
      <c r="C41" s="76">
        <v>82890</v>
      </c>
      <c r="D41" s="79">
        <v>83010</v>
      </c>
      <c r="E41" s="76">
        <v>88770</v>
      </c>
      <c r="F41" s="77">
        <v>79920</v>
      </c>
      <c r="G41" s="79">
        <v>84585</v>
      </c>
      <c r="H41" s="76">
        <v>84225</v>
      </c>
      <c r="I41" s="76">
        <v>44940</v>
      </c>
      <c r="J41" s="78">
        <v>20.82</v>
      </c>
      <c r="K41" s="79" t="e">
        <v>#N/A</v>
      </c>
      <c r="L41" s="80" t="e">
        <v>#N/A</v>
      </c>
      <c r="M41" s="79">
        <v>103320</v>
      </c>
      <c r="N41" s="76">
        <v>82515</v>
      </c>
      <c r="O41" s="81">
        <v>124575</v>
      </c>
      <c r="P41" s="1" t="e">
        <v>#N/A</v>
      </c>
      <c r="Q41" s="1" t="e">
        <f>IF('1 Implementation Details'!$B$15="yes",K41*1.5,K41)</f>
        <v>#N/A</v>
      </c>
      <c r="R41" s="54" t="e">
        <f>IF('1 Implementation Details'!$B$15="yes",L41*1.5,L41)</f>
        <v>#N/A</v>
      </c>
    </row>
    <row r="42" spans="1:18" ht="14.4">
      <c r="A42" s="75" t="s">
        <v>257</v>
      </c>
      <c r="B42" s="76">
        <v>73830</v>
      </c>
      <c r="C42" s="76">
        <v>121620</v>
      </c>
      <c r="D42" s="76">
        <v>80040</v>
      </c>
      <c r="E42" s="79">
        <v>119085</v>
      </c>
      <c r="F42" s="79">
        <v>118425</v>
      </c>
      <c r="G42" s="79">
        <v>127035</v>
      </c>
      <c r="H42" s="76">
        <v>128505</v>
      </c>
      <c r="I42" s="76">
        <v>52170</v>
      </c>
      <c r="J42" s="79">
        <v>22.74</v>
      </c>
      <c r="K42" s="76">
        <v>41740</v>
      </c>
      <c r="L42" s="88">
        <v>20.07</v>
      </c>
      <c r="M42" s="76">
        <v>91440</v>
      </c>
      <c r="N42" s="76">
        <v>121560</v>
      </c>
      <c r="O42" s="81" t="e">
        <v>#VALUE!</v>
      </c>
      <c r="P42" s="1">
        <v>20.07</v>
      </c>
      <c r="Q42" s="84">
        <f>IF('1 Implementation Details'!$B$15="yes",K42*1.5,K42)</f>
        <v>41740</v>
      </c>
      <c r="R42" s="54">
        <f>IF('1 Implementation Details'!$B$15="yes",L42*1.5,L42)</f>
        <v>20.07</v>
      </c>
    </row>
    <row r="43" spans="1:18" ht="14.4">
      <c r="A43" s="75" t="s">
        <v>258</v>
      </c>
      <c r="B43" s="76">
        <v>111330</v>
      </c>
      <c r="C43" s="76">
        <v>113760</v>
      </c>
      <c r="D43" s="76">
        <v>104340</v>
      </c>
      <c r="E43" s="76">
        <v>117015</v>
      </c>
      <c r="F43" s="77">
        <v>109050</v>
      </c>
      <c r="G43" s="76">
        <v>103170</v>
      </c>
      <c r="H43" s="76">
        <v>123840</v>
      </c>
      <c r="I43" s="76">
        <v>52290</v>
      </c>
      <c r="J43" s="75">
        <v>29.204999999999998</v>
      </c>
      <c r="K43" s="77">
        <v>62780</v>
      </c>
      <c r="L43" s="80">
        <v>30.19</v>
      </c>
      <c r="M43" s="76">
        <v>116940</v>
      </c>
      <c r="N43" s="76">
        <v>106545</v>
      </c>
      <c r="O43" s="81">
        <v>163845</v>
      </c>
      <c r="P43" s="1">
        <v>30.19</v>
      </c>
      <c r="Q43" s="84">
        <f>IF('1 Implementation Details'!$B$15="yes",K43*1.5,K43)</f>
        <v>62780</v>
      </c>
      <c r="R43" s="54">
        <f>IF('1 Implementation Details'!$B$15="yes",L43*1.5,L43)</f>
        <v>30.19</v>
      </c>
    </row>
    <row r="44" spans="1:18" ht="14.4">
      <c r="A44" s="75" t="s">
        <v>259</v>
      </c>
      <c r="B44" s="76" t="e">
        <v>#N/A</v>
      </c>
      <c r="C44" s="76">
        <v>87765</v>
      </c>
      <c r="D44" s="76">
        <v>88920</v>
      </c>
      <c r="E44" s="76">
        <v>92445</v>
      </c>
      <c r="F44" s="77">
        <v>94815</v>
      </c>
      <c r="G44" s="76">
        <v>86895</v>
      </c>
      <c r="H44" s="76">
        <v>90825</v>
      </c>
      <c r="I44" s="76">
        <v>38550</v>
      </c>
      <c r="J44" s="78" t="e">
        <v>#N/A</v>
      </c>
      <c r="K44" s="77">
        <v>35900</v>
      </c>
      <c r="L44" s="80">
        <v>17.260000000000002</v>
      </c>
      <c r="M44" s="79">
        <v>108810</v>
      </c>
      <c r="N44" s="79">
        <v>90555</v>
      </c>
      <c r="O44" s="81">
        <v>143550</v>
      </c>
      <c r="P44" s="1">
        <v>17.260000000000002</v>
      </c>
      <c r="Q44" s="84">
        <f>IF('1 Implementation Details'!$B$15="yes",K44*1.5,K44)</f>
        <v>35900</v>
      </c>
      <c r="R44" s="54">
        <f>IF('1 Implementation Details'!$B$15="yes",L44*1.5,L44)</f>
        <v>17.260000000000002</v>
      </c>
    </row>
    <row r="45" spans="1:18" ht="14.4">
      <c r="A45" s="75" t="s">
        <v>260</v>
      </c>
      <c r="B45" s="76">
        <v>90510</v>
      </c>
      <c r="C45" s="76">
        <v>92670</v>
      </c>
      <c r="D45" s="76">
        <v>95400</v>
      </c>
      <c r="E45" s="76">
        <v>97530</v>
      </c>
      <c r="F45" s="77">
        <v>96075</v>
      </c>
      <c r="G45" s="76">
        <v>97530</v>
      </c>
      <c r="H45" s="76">
        <v>94395</v>
      </c>
      <c r="I45" s="76">
        <v>59055</v>
      </c>
      <c r="J45" s="79" t="e">
        <v>#N/A</v>
      </c>
      <c r="K45" s="79" t="e">
        <v>#N/A</v>
      </c>
      <c r="L45" s="80" t="e">
        <v>#N/A</v>
      </c>
      <c r="M45" s="76">
        <v>108195</v>
      </c>
      <c r="N45" s="76">
        <v>95325</v>
      </c>
      <c r="O45" s="81">
        <v>168375</v>
      </c>
      <c r="P45" s="1" t="e">
        <v>#N/A</v>
      </c>
      <c r="Q45" s="1" t="e">
        <f>IF('1 Implementation Details'!$B$15="yes",K45*1.5,K45)</f>
        <v>#N/A</v>
      </c>
      <c r="R45" s="54" t="e">
        <f>IF('1 Implementation Details'!$B$15="yes",L45*1.5,L45)</f>
        <v>#N/A</v>
      </c>
    </row>
    <row r="46" spans="1:18" ht="14.4">
      <c r="A46" s="75" t="s">
        <v>261</v>
      </c>
      <c r="B46" s="76">
        <v>80520</v>
      </c>
      <c r="C46" s="76">
        <v>81210</v>
      </c>
      <c r="D46" s="76">
        <v>82320</v>
      </c>
      <c r="E46" s="76">
        <v>90660</v>
      </c>
      <c r="F46" s="77">
        <v>83055</v>
      </c>
      <c r="G46" s="76">
        <v>90765</v>
      </c>
      <c r="H46" s="76">
        <v>86790</v>
      </c>
      <c r="I46" s="76">
        <v>49245</v>
      </c>
      <c r="J46" s="78">
        <v>24.33</v>
      </c>
      <c r="K46" s="76">
        <v>48100</v>
      </c>
      <c r="L46" s="88">
        <v>23.13</v>
      </c>
      <c r="M46" s="76">
        <v>80595</v>
      </c>
      <c r="N46" s="76">
        <v>84765</v>
      </c>
      <c r="O46" s="81">
        <v>136590</v>
      </c>
      <c r="P46" s="1">
        <v>23.13</v>
      </c>
      <c r="Q46" s="84">
        <f>IF('1 Implementation Details'!$B$15="yes",K46*1.5,K46)</f>
        <v>48100</v>
      </c>
      <c r="R46" s="54">
        <f>IF('1 Implementation Details'!$B$15="yes",L46*1.5,L46)</f>
        <v>23.13</v>
      </c>
    </row>
    <row r="47" spans="1:18" ht="14.4">
      <c r="A47" s="75" t="s">
        <v>262</v>
      </c>
      <c r="B47" s="79">
        <v>102195</v>
      </c>
      <c r="C47" s="76">
        <v>99480</v>
      </c>
      <c r="D47" s="79">
        <v>105315</v>
      </c>
      <c r="E47" s="79">
        <v>103755</v>
      </c>
      <c r="F47" s="77">
        <v>105120</v>
      </c>
      <c r="G47" s="79" t="e">
        <v>#N/A</v>
      </c>
      <c r="H47" s="79">
        <v>100965</v>
      </c>
      <c r="I47" s="76">
        <v>50685</v>
      </c>
      <c r="J47" s="79">
        <v>34.08</v>
      </c>
      <c r="K47" s="77">
        <v>33640</v>
      </c>
      <c r="L47" s="80">
        <v>16.18</v>
      </c>
      <c r="M47" s="79">
        <v>106305</v>
      </c>
      <c r="N47" s="79">
        <v>93075</v>
      </c>
      <c r="O47" s="81">
        <v>149790</v>
      </c>
      <c r="P47" s="1">
        <v>16.18</v>
      </c>
      <c r="Q47" s="84">
        <f>IF('1 Implementation Details'!$B$15="yes",K47*1.5,K47)</f>
        <v>33640</v>
      </c>
      <c r="R47" s="54">
        <f>IF('1 Implementation Details'!$B$15="yes",L47*1.5,L47)</f>
        <v>16.18</v>
      </c>
    </row>
    <row r="48" spans="1:18" ht="14.4">
      <c r="A48" s="75" t="s">
        <v>263</v>
      </c>
      <c r="B48" s="76" t="e">
        <v>#N/A</v>
      </c>
      <c r="C48" s="76">
        <v>84660</v>
      </c>
      <c r="D48" s="76">
        <v>86085</v>
      </c>
      <c r="E48" s="76">
        <v>90840</v>
      </c>
      <c r="F48" s="77" t="e">
        <v>#N/A</v>
      </c>
      <c r="G48" s="79" t="e">
        <v>#N/A</v>
      </c>
      <c r="H48" s="76" t="e">
        <v>#N/A</v>
      </c>
      <c r="I48" s="76">
        <v>44460</v>
      </c>
      <c r="J48" s="79">
        <v>31.905000000000001</v>
      </c>
      <c r="K48" s="76">
        <v>41240</v>
      </c>
      <c r="L48" s="88">
        <v>19.829999999999998</v>
      </c>
      <c r="M48" s="79">
        <v>96585</v>
      </c>
      <c r="N48" s="79">
        <v>96855</v>
      </c>
      <c r="O48" s="81">
        <v>135555</v>
      </c>
      <c r="P48" s="1">
        <v>19.829999999999998</v>
      </c>
      <c r="Q48" s="84">
        <f>IF('1 Implementation Details'!$B$15="yes",K48*1.5,K48)</f>
        <v>41240</v>
      </c>
      <c r="R48" s="54">
        <f>IF('1 Implementation Details'!$B$15="yes",L48*1.5,L48)</f>
        <v>19.829999999999998</v>
      </c>
    </row>
    <row r="49" spans="1:18" ht="14.4">
      <c r="A49" s="75" t="s">
        <v>264</v>
      </c>
      <c r="B49" s="76" t="e">
        <v>#N/A</v>
      </c>
      <c r="C49" s="76">
        <v>100515</v>
      </c>
      <c r="D49" s="76">
        <v>93255</v>
      </c>
      <c r="E49" s="76">
        <v>102720</v>
      </c>
      <c r="F49" s="77">
        <v>101310</v>
      </c>
      <c r="G49" s="76">
        <v>97230</v>
      </c>
      <c r="H49" s="76" t="e">
        <v>#N/A</v>
      </c>
      <c r="I49" s="76">
        <v>45105</v>
      </c>
      <c r="J49" s="79" t="e">
        <v>#N/A</v>
      </c>
      <c r="K49" s="79" t="e">
        <v>#N/A</v>
      </c>
      <c r="L49" s="80" t="e">
        <v>#N/A</v>
      </c>
      <c r="M49" s="76" t="e">
        <v>#N/A</v>
      </c>
      <c r="N49" s="76" t="e">
        <v>#N/A</v>
      </c>
      <c r="O49" s="81">
        <v>142455</v>
      </c>
      <c r="P49" s="1" t="e">
        <v>#N/A</v>
      </c>
      <c r="Q49" s="1" t="e">
        <f>IF('1 Implementation Details'!$B$15="yes",K49*1.5,K49)</f>
        <v>#N/A</v>
      </c>
      <c r="R49" s="54" t="e">
        <f>IF('1 Implementation Details'!$B$15="yes",L49*1.5,L49)</f>
        <v>#N/A</v>
      </c>
    </row>
    <row r="50" spans="1:18" ht="14.4">
      <c r="A50" s="75" t="s">
        <v>265</v>
      </c>
      <c r="B50" s="76">
        <v>69645</v>
      </c>
      <c r="C50" s="76">
        <v>93930</v>
      </c>
      <c r="D50" s="76">
        <v>83775</v>
      </c>
      <c r="E50" s="76">
        <v>94515</v>
      </c>
      <c r="F50" s="77">
        <v>96375</v>
      </c>
      <c r="G50" s="76" t="e">
        <v>#N/A</v>
      </c>
      <c r="H50" s="76">
        <v>76665</v>
      </c>
      <c r="I50" s="76">
        <v>52320</v>
      </c>
      <c r="J50" s="75">
        <v>29.25</v>
      </c>
      <c r="K50" s="76">
        <v>32390</v>
      </c>
      <c r="L50" s="88">
        <v>15.57</v>
      </c>
      <c r="M50" s="76">
        <v>98955</v>
      </c>
      <c r="N50" s="76">
        <v>74415</v>
      </c>
      <c r="O50" s="81">
        <v>144195</v>
      </c>
      <c r="P50" s="1">
        <v>15.57</v>
      </c>
      <c r="Q50" s="84">
        <f>IF('1 Implementation Details'!$B$15="yes",K50*1.5,K50)</f>
        <v>32390</v>
      </c>
      <c r="R50" s="54">
        <f>IF('1 Implementation Details'!$B$15="yes",L50*1.5,L50)</f>
        <v>15.57</v>
      </c>
    </row>
    <row r="51" spans="1:18" ht="14.4">
      <c r="A51" s="75" t="s">
        <v>266</v>
      </c>
      <c r="B51" s="76">
        <v>114045</v>
      </c>
      <c r="C51" s="76">
        <v>102945</v>
      </c>
      <c r="D51" s="76">
        <v>98775</v>
      </c>
      <c r="E51" s="76">
        <v>99735</v>
      </c>
      <c r="F51" s="79">
        <v>87855</v>
      </c>
      <c r="G51" s="79">
        <v>95190</v>
      </c>
      <c r="H51" s="79">
        <v>100560</v>
      </c>
      <c r="I51" s="76">
        <v>42720</v>
      </c>
      <c r="J51" s="78">
        <v>19.965</v>
      </c>
      <c r="K51" s="76" t="e">
        <v>#N/A</v>
      </c>
      <c r="L51" s="88" t="e">
        <v>#N/A</v>
      </c>
      <c r="M51" s="76">
        <v>117930</v>
      </c>
      <c r="N51" s="76">
        <v>74580</v>
      </c>
      <c r="O51" s="81">
        <v>146325</v>
      </c>
      <c r="P51" s="1" t="e">
        <v>#N/A</v>
      </c>
      <c r="Q51" s="84" t="e">
        <f>IF('1 Implementation Details'!$B$15="yes",K51*1.5,K51)</f>
        <v>#N/A</v>
      </c>
      <c r="R51" s="54" t="e">
        <f>IF('1 Implementation Details'!$B$15="yes",L51*1.5,L51)</f>
        <v>#N/A</v>
      </c>
    </row>
    <row r="52" spans="1:18" ht="14.4">
      <c r="A52" s="75" t="s">
        <v>267</v>
      </c>
      <c r="B52" s="76">
        <v>136635</v>
      </c>
      <c r="C52" s="76">
        <v>131490</v>
      </c>
      <c r="D52" s="76">
        <v>134400</v>
      </c>
      <c r="E52" s="76">
        <v>133365</v>
      </c>
      <c r="F52" s="76">
        <v>131805</v>
      </c>
      <c r="G52" s="76">
        <v>128475</v>
      </c>
      <c r="H52" s="76">
        <v>133110</v>
      </c>
      <c r="I52" s="76">
        <v>65865</v>
      </c>
      <c r="J52" s="82">
        <v>32.04</v>
      </c>
      <c r="K52" s="76">
        <v>67980</v>
      </c>
      <c r="L52" s="83">
        <v>32.68</v>
      </c>
      <c r="M52" s="76">
        <v>136140</v>
      </c>
      <c r="N52" s="76">
        <v>118020</v>
      </c>
      <c r="O52" s="81">
        <v>186615</v>
      </c>
      <c r="P52" s="52">
        <v>32.68</v>
      </c>
      <c r="Q52" s="84">
        <f>IF('1 Implementation Details'!$B$15="yes",K52*1.5,K52)</f>
        <v>67980</v>
      </c>
      <c r="R52" s="85">
        <f>IF('1 Implementation Details'!$B$15="yes",L52*1.5,L52)</f>
        <v>32.68</v>
      </c>
    </row>
    <row r="53" spans="1:18" ht="14.4">
      <c r="A53" s="75" t="s">
        <v>268</v>
      </c>
      <c r="B53" s="76">
        <v>112380</v>
      </c>
      <c r="C53" s="76">
        <v>113445</v>
      </c>
      <c r="D53" s="76">
        <v>113640</v>
      </c>
      <c r="E53" s="76">
        <v>117285</v>
      </c>
      <c r="F53" s="77">
        <v>113625</v>
      </c>
      <c r="G53" s="76">
        <v>114105</v>
      </c>
      <c r="H53" s="76">
        <v>122040</v>
      </c>
      <c r="I53" s="76">
        <v>60330</v>
      </c>
      <c r="J53" s="78" t="e">
        <v>#N/A</v>
      </c>
      <c r="K53" s="76">
        <v>52300</v>
      </c>
      <c r="L53" s="88">
        <v>25.14</v>
      </c>
      <c r="M53" s="76">
        <v>161325</v>
      </c>
      <c r="N53" s="76">
        <v>121920</v>
      </c>
      <c r="O53" s="81">
        <v>190740</v>
      </c>
      <c r="P53" s="1">
        <v>25.14</v>
      </c>
      <c r="Q53" s="84">
        <f>IF('1 Implementation Details'!$B$15="yes",K53*1.5,K53)</f>
        <v>52300</v>
      </c>
      <c r="R53" s="54">
        <f>IF('1 Implementation Details'!$B$15="yes",L53*1.5,L53)</f>
        <v>25.14</v>
      </c>
    </row>
    <row r="54" spans="1:18" ht="14.4">
      <c r="A54" s="75" t="s">
        <v>269</v>
      </c>
      <c r="B54" s="76">
        <v>81390</v>
      </c>
      <c r="C54" s="76">
        <v>78720</v>
      </c>
      <c r="D54" s="76">
        <v>82020</v>
      </c>
      <c r="E54" s="76">
        <v>84510</v>
      </c>
      <c r="F54" s="77">
        <v>80145</v>
      </c>
      <c r="G54" s="76">
        <v>80895</v>
      </c>
      <c r="H54" s="76">
        <v>86145</v>
      </c>
      <c r="I54" s="76">
        <v>43680</v>
      </c>
      <c r="J54" s="78" t="e">
        <v>#N/A</v>
      </c>
      <c r="K54" s="76" t="e">
        <v>#N/A</v>
      </c>
      <c r="L54" s="88" t="e">
        <v>#N/A</v>
      </c>
      <c r="M54" s="76">
        <v>107610</v>
      </c>
      <c r="N54" s="76">
        <v>89085</v>
      </c>
      <c r="O54" s="81">
        <v>132150</v>
      </c>
      <c r="P54" s="1" t="e">
        <v>#N/A</v>
      </c>
      <c r="Q54" s="84" t="e">
        <f>IF('1 Implementation Details'!$B$15="yes",K54*1.5,K54)</f>
        <v>#N/A</v>
      </c>
      <c r="R54" s="54" t="e">
        <f>IF('1 Implementation Details'!$B$15="yes",L54*1.5,L54)</f>
        <v>#N/A</v>
      </c>
    </row>
    <row r="55" spans="1:18" ht="14.4">
      <c r="A55" s="75" t="s">
        <v>270</v>
      </c>
      <c r="B55" s="79">
        <v>126585</v>
      </c>
      <c r="C55" s="76">
        <v>141555</v>
      </c>
      <c r="D55" s="76">
        <v>145935</v>
      </c>
      <c r="E55" s="76">
        <v>149565</v>
      </c>
      <c r="F55" s="77">
        <v>133905</v>
      </c>
      <c r="G55" s="79">
        <v>141285</v>
      </c>
      <c r="H55" s="76">
        <v>142185</v>
      </c>
      <c r="I55" s="76">
        <v>73500</v>
      </c>
      <c r="J55" s="78">
        <v>36.075000000000003</v>
      </c>
      <c r="K55" s="76" t="e">
        <v>#N/A</v>
      </c>
      <c r="L55" s="88" t="e">
        <v>#N/A</v>
      </c>
      <c r="M55" s="76">
        <v>129930</v>
      </c>
      <c r="N55" s="76">
        <v>139665</v>
      </c>
      <c r="O55" s="81">
        <v>232710</v>
      </c>
      <c r="P55" s="1" t="e">
        <v>#N/A</v>
      </c>
      <c r="Q55" s="84" t="e">
        <f>IF('1 Implementation Details'!$B$15="yes",K55*1.5,K55)</f>
        <v>#N/A</v>
      </c>
      <c r="R55" s="54" t="e">
        <f>IF('1 Implementation Details'!$B$15="yes",L55*1.5,L55)</f>
        <v>#N/A</v>
      </c>
    </row>
    <row r="56" spans="1:18" ht="14.4">
      <c r="A56" s="75" t="s">
        <v>271</v>
      </c>
      <c r="B56" s="76">
        <v>149235</v>
      </c>
      <c r="C56" s="76">
        <v>138765</v>
      </c>
      <c r="D56" s="76">
        <v>140865</v>
      </c>
      <c r="E56" s="76">
        <v>137340</v>
      </c>
      <c r="F56" s="76">
        <v>133395</v>
      </c>
      <c r="G56" s="76">
        <v>132600</v>
      </c>
      <c r="H56" s="76">
        <v>138000</v>
      </c>
      <c r="I56" s="76">
        <v>64470</v>
      </c>
      <c r="J56" s="82">
        <v>45.9</v>
      </c>
      <c r="K56" s="76">
        <v>63980</v>
      </c>
      <c r="L56" s="83">
        <v>30.76</v>
      </c>
      <c r="M56" s="76">
        <v>147900</v>
      </c>
      <c r="N56" s="76">
        <v>124470</v>
      </c>
      <c r="O56" s="81">
        <v>229875</v>
      </c>
      <c r="P56" s="52">
        <v>30.76</v>
      </c>
      <c r="Q56" s="84">
        <f>IF('1 Implementation Details'!$B$15="yes",K56*1.5,K56)</f>
        <v>63980</v>
      </c>
      <c r="R56" s="85">
        <f>IF('1 Implementation Details'!$B$15="yes",L56*1.5,L56)</f>
        <v>30.76</v>
      </c>
    </row>
    <row r="57" spans="1:18" ht="14.4">
      <c r="A57" s="75" t="s">
        <v>272</v>
      </c>
      <c r="B57" s="76">
        <v>87930</v>
      </c>
      <c r="C57" s="76">
        <v>87870</v>
      </c>
      <c r="D57" s="76">
        <v>88020</v>
      </c>
      <c r="E57" s="76">
        <v>87660</v>
      </c>
      <c r="F57" s="79">
        <v>86970</v>
      </c>
      <c r="G57" s="79">
        <v>90810</v>
      </c>
      <c r="H57" s="79">
        <v>89505</v>
      </c>
      <c r="I57" s="76">
        <v>45105</v>
      </c>
      <c r="J57" s="82" t="e">
        <v>#N/A</v>
      </c>
      <c r="K57" s="77">
        <v>33210</v>
      </c>
      <c r="L57" s="86">
        <v>15.97</v>
      </c>
      <c r="M57" s="76">
        <v>100470</v>
      </c>
      <c r="N57" s="79">
        <v>97710</v>
      </c>
      <c r="O57" s="81">
        <v>128850</v>
      </c>
      <c r="P57" s="84">
        <v>15.97</v>
      </c>
      <c r="Q57" s="84">
        <f>IF('1 Implementation Details'!$B$15="yes",K57*1.5,K57)</f>
        <v>33210</v>
      </c>
      <c r="R57" s="87">
        <f>IF('1 Implementation Details'!$B$15="yes",L57*1.5,L57)</f>
        <v>15.97</v>
      </c>
    </row>
    <row r="58" spans="1:18" ht="14.4">
      <c r="A58" s="75" t="s">
        <v>273</v>
      </c>
      <c r="B58" s="79" t="e">
        <v>#N/A</v>
      </c>
      <c r="C58" s="76" t="e">
        <v>#N/A</v>
      </c>
      <c r="D58" s="76">
        <v>112245</v>
      </c>
      <c r="E58" s="76" t="e">
        <v>#N/A</v>
      </c>
      <c r="F58" s="77" t="e">
        <v>#N/A</v>
      </c>
      <c r="G58" s="79" t="e">
        <v>#N/A</v>
      </c>
      <c r="H58" s="79" t="e">
        <v>#N/A</v>
      </c>
      <c r="I58" s="76">
        <v>44865</v>
      </c>
      <c r="J58" s="79">
        <v>25.335000000000001</v>
      </c>
      <c r="K58" s="79" t="e">
        <v>#N/A</v>
      </c>
      <c r="L58" s="80" t="e">
        <v>#N/A</v>
      </c>
      <c r="M58" s="79">
        <v>134940</v>
      </c>
      <c r="N58" s="79">
        <v>117315</v>
      </c>
      <c r="O58" s="81">
        <v>160560</v>
      </c>
      <c r="P58" s="1" t="e">
        <v>#N/A</v>
      </c>
      <c r="Q58" s="1" t="e">
        <f>IF('1 Implementation Details'!$B$15="yes",K58*1.5,K58)</f>
        <v>#N/A</v>
      </c>
      <c r="R58" s="54" t="e">
        <f>IF('1 Implementation Details'!$B$15="yes",L58*1.5,L58)</f>
        <v>#N/A</v>
      </c>
    </row>
    <row r="59" spans="1:18" ht="14.4">
      <c r="A59" s="75" t="s">
        <v>274</v>
      </c>
      <c r="B59" s="76">
        <v>111555</v>
      </c>
      <c r="C59" s="76">
        <v>114060</v>
      </c>
      <c r="D59" s="76">
        <v>117810</v>
      </c>
      <c r="E59" s="76">
        <v>120570</v>
      </c>
      <c r="F59" s="77">
        <v>108555</v>
      </c>
      <c r="G59" s="76">
        <v>100125</v>
      </c>
      <c r="H59" s="76">
        <v>108825</v>
      </c>
      <c r="I59" s="76">
        <v>52995</v>
      </c>
      <c r="J59" s="78">
        <v>29.805</v>
      </c>
      <c r="K59" s="76">
        <v>57010</v>
      </c>
      <c r="L59" s="88">
        <v>27.41</v>
      </c>
      <c r="M59" s="76">
        <v>122835</v>
      </c>
      <c r="N59" s="76">
        <v>99375</v>
      </c>
      <c r="O59" s="81">
        <v>168225</v>
      </c>
      <c r="P59" s="1">
        <v>27.41</v>
      </c>
      <c r="Q59" s="84">
        <f>IF('1 Implementation Details'!$B$15="yes",K59*1.5,K59)</f>
        <v>57010</v>
      </c>
      <c r="R59" s="54">
        <f>IF('1 Implementation Details'!$B$15="yes",L59*1.5,L59)</f>
        <v>27.41</v>
      </c>
    </row>
    <row r="60" spans="1:18" ht="14.4">
      <c r="A60" s="75" t="s">
        <v>275</v>
      </c>
      <c r="B60" s="76">
        <v>100665</v>
      </c>
      <c r="C60" s="76">
        <v>104955</v>
      </c>
      <c r="D60" s="76">
        <v>104640</v>
      </c>
      <c r="E60" s="76">
        <v>105960</v>
      </c>
      <c r="F60" s="76">
        <v>109725</v>
      </c>
      <c r="G60" s="76">
        <v>117810</v>
      </c>
      <c r="H60" s="76">
        <v>105645</v>
      </c>
      <c r="I60" s="76">
        <v>61170</v>
      </c>
      <c r="J60" s="82">
        <v>29.895</v>
      </c>
      <c r="K60" s="77">
        <v>42860</v>
      </c>
      <c r="L60" s="86">
        <v>20.6</v>
      </c>
      <c r="M60" s="76">
        <v>119850</v>
      </c>
      <c r="N60" s="76">
        <v>101550</v>
      </c>
      <c r="O60" s="81">
        <v>170160</v>
      </c>
      <c r="P60" s="84">
        <v>20.6</v>
      </c>
      <c r="Q60" s="84">
        <f>IF('1 Implementation Details'!$B$15="yes",K60*1.5,K60)</f>
        <v>42860</v>
      </c>
      <c r="R60" s="87">
        <f>IF('1 Implementation Details'!$B$15="yes",L60*1.5,L60)</f>
        <v>20.6</v>
      </c>
    </row>
    <row r="61" spans="1:18" ht="14.4">
      <c r="A61" s="75" t="s">
        <v>276</v>
      </c>
      <c r="B61" s="76" t="e">
        <v>#N/A</v>
      </c>
      <c r="C61" s="76">
        <v>76425</v>
      </c>
      <c r="D61" s="76" t="e">
        <v>#N/A</v>
      </c>
      <c r="E61" s="76">
        <v>74655</v>
      </c>
      <c r="F61" s="77">
        <v>78315</v>
      </c>
      <c r="G61" s="79" t="e">
        <v>#N/A</v>
      </c>
      <c r="H61" s="76" t="e">
        <v>#N/A</v>
      </c>
      <c r="I61" s="76">
        <v>39510</v>
      </c>
      <c r="J61" s="78">
        <v>29.414999999999999</v>
      </c>
      <c r="K61" s="77">
        <v>40060</v>
      </c>
      <c r="L61" s="80">
        <v>19.260000000000002</v>
      </c>
      <c r="M61" s="76">
        <v>87435</v>
      </c>
      <c r="N61" s="76">
        <v>88230</v>
      </c>
      <c r="O61" s="81">
        <v>120285</v>
      </c>
      <c r="P61" s="1">
        <v>19.260000000000002</v>
      </c>
      <c r="Q61" s="84">
        <f>IF('1 Implementation Details'!$B$15="yes",K61*1.5,K61)</f>
        <v>40060</v>
      </c>
      <c r="R61" s="54">
        <f>IF('1 Implementation Details'!$B$15="yes",L61*1.5,L61)</f>
        <v>19.260000000000002</v>
      </c>
    </row>
    <row r="62" spans="1:18" ht="14.4">
      <c r="A62" s="75" t="s">
        <v>277</v>
      </c>
      <c r="B62" s="79">
        <v>125040</v>
      </c>
      <c r="C62" s="76">
        <v>110670</v>
      </c>
      <c r="D62" s="76" t="e">
        <v>#N/A</v>
      </c>
      <c r="E62" s="76">
        <v>112245</v>
      </c>
      <c r="F62" s="79">
        <v>116025</v>
      </c>
      <c r="G62" s="79" t="e">
        <v>#N/A</v>
      </c>
      <c r="H62" s="79" t="e">
        <v>#N/A</v>
      </c>
      <c r="I62" s="76">
        <v>59715</v>
      </c>
      <c r="J62" s="79" t="e">
        <v>#N/A</v>
      </c>
      <c r="K62" s="77">
        <v>39560</v>
      </c>
      <c r="L62" s="80">
        <v>19.02</v>
      </c>
      <c r="M62" s="76">
        <v>151515</v>
      </c>
      <c r="N62" s="79">
        <v>111330</v>
      </c>
      <c r="O62" s="81">
        <v>176325</v>
      </c>
      <c r="P62" s="1">
        <v>19.02</v>
      </c>
      <c r="Q62" s="84">
        <f>IF('1 Implementation Details'!$B$15="yes",K62*1.5,K62)</f>
        <v>39560</v>
      </c>
      <c r="R62" s="54">
        <f>IF('1 Implementation Details'!$B$15="yes",L62*1.5,L62)</f>
        <v>19.02</v>
      </c>
    </row>
    <row r="63" spans="1:18" ht="14.4">
      <c r="A63" s="75" t="s">
        <v>278</v>
      </c>
      <c r="B63" s="76">
        <v>91980</v>
      </c>
      <c r="C63" s="76">
        <v>111750</v>
      </c>
      <c r="D63" s="79">
        <v>100590</v>
      </c>
      <c r="E63" s="76">
        <v>111570</v>
      </c>
      <c r="F63" s="77">
        <v>109440</v>
      </c>
      <c r="G63" s="79">
        <v>100290</v>
      </c>
      <c r="H63" s="76">
        <v>107505</v>
      </c>
      <c r="I63" s="76">
        <v>51015</v>
      </c>
      <c r="J63" s="78">
        <v>28.23</v>
      </c>
      <c r="K63" s="76">
        <v>51990</v>
      </c>
      <c r="L63" s="88">
        <v>24.99</v>
      </c>
      <c r="M63" s="76">
        <v>110100</v>
      </c>
      <c r="N63" s="79">
        <v>83130</v>
      </c>
      <c r="O63" s="81">
        <v>149400</v>
      </c>
      <c r="P63" s="1">
        <v>24.99</v>
      </c>
      <c r="Q63" s="84">
        <f>IF('1 Implementation Details'!$B$15="yes",K63*1.5,K63)</f>
        <v>51990</v>
      </c>
      <c r="R63" s="54">
        <f>IF('1 Implementation Details'!$B$15="yes",L63*1.5,L63)</f>
        <v>24.99</v>
      </c>
    </row>
    <row r="64" spans="1:18" ht="14.4">
      <c r="A64" s="75" t="s">
        <v>279</v>
      </c>
      <c r="B64" s="76">
        <v>109920</v>
      </c>
      <c r="C64" s="76">
        <v>107640</v>
      </c>
      <c r="D64" s="76">
        <v>107775</v>
      </c>
      <c r="E64" s="76">
        <v>112710</v>
      </c>
      <c r="F64" s="77" t="e">
        <v>#N/A</v>
      </c>
      <c r="G64" s="76" t="e">
        <v>#N/A</v>
      </c>
      <c r="H64" s="76">
        <v>116505</v>
      </c>
      <c r="I64" s="76">
        <v>49785</v>
      </c>
      <c r="J64" s="79">
        <v>25.395</v>
      </c>
      <c r="K64" s="76">
        <v>48090</v>
      </c>
      <c r="L64" s="88">
        <v>23.12</v>
      </c>
      <c r="M64" s="76" t="e">
        <v>#VALUE!</v>
      </c>
      <c r="N64" s="76">
        <v>95580</v>
      </c>
      <c r="O64" s="81">
        <v>153885</v>
      </c>
      <c r="P64" s="1">
        <v>23.12</v>
      </c>
      <c r="Q64" s="84">
        <f>IF('1 Implementation Details'!$B$15="yes",K64*1.5,K64)</f>
        <v>48090</v>
      </c>
      <c r="R64" s="54">
        <f>IF('1 Implementation Details'!$B$15="yes",L64*1.5,L64)</f>
        <v>23.12</v>
      </c>
    </row>
    <row r="65" spans="1:18" ht="14.4">
      <c r="A65" s="75" t="s">
        <v>280</v>
      </c>
      <c r="B65" s="76" t="e">
        <v>#N/A</v>
      </c>
      <c r="C65" s="76">
        <v>76785</v>
      </c>
      <c r="D65" s="76">
        <v>91590</v>
      </c>
      <c r="E65" s="76">
        <v>87450</v>
      </c>
      <c r="F65" s="79" t="e">
        <v>#N/A</v>
      </c>
      <c r="G65" s="79" t="e">
        <v>#N/A</v>
      </c>
      <c r="H65" s="79">
        <v>90120</v>
      </c>
      <c r="I65" s="76">
        <v>52845</v>
      </c>
      <c r="J65" s="79">
        <v>27.105</v>
      </c>
      <c r="K65" s="79" t="e">
        <v>#N/A</v>
      </c>
      <c r="L65" s="80" t="e">
        <v>#N/A</v>
      </c>
      <c r="M65" s="76">
        <v>101670</v>
      </c>
      <c r="N65" s="76">
        <v>76125</v>
      </c>
      <c r="O65" s="81">
        <v>147465</v>
      </c>
      <c r="P65" s="1" t="e">
        <v>#N/A</v>
      </c>
      <c r="Q65" s="1" t="e">
        <f>IF('1 Implementation Details'!$B$15="yes",K65*1.5,K65)</f>
        <v>#N/A</v>
      </c>
      <c r="R65" s="54" t="e">
        <f>IF('1 Implementation Details'!$B$15="yes",L65*1.5,L65)</f>
        <v>#N/A</v>
      </c>
    </row>
    <row r="66" spans="1:18" ht="14.4">
      <c r="A66" s="75" t="s">
        <v>281</v>
      </c>
      <c r="B66" s="76">
        <v>106755</v>
      </c>
      <c r="C66" s="76">
        <v>109230</v>
      </c>
      <c r="D66" s="76">
        <v>108990</v>
      </c>
      <c r="E66" s="76">
        <v>109260</v>
      </c>
      <c r="F66" s="77">
        <v>104220</v>
      </c>
      <c r="G66" s="76">
        <v>104670</v>
      </c>
      <c r="H66" s="76">
        <v>113310</v>
      </c>
      <c r="I66" s="76">
        <v>53940</v>
      </c>
      <c r="J66" s="78">
        <v>29.745000000000001</v>
      </c>
      <c r="K66" s="76">
        <v>54590</v>
      </c>
      <c r="L66" s="88">
        <v>26.25</v>
      </c>
      <c r="M66" s="76">
        <v>108570</v>
      </c>
      <c r="N66" s="76">
        <v>99750</v>
      </c>
      <c r="O66" s="81">
        <v>168255</v>
      </c>
      <c r="P66" s="1">
        <v>26.25</v>
      </c>
      <c r="Q66" s="84">
        <f>IF('1 Implementation Details'!$B$15="yes",K66*1.5,K66)</f>
        <v>54590</v>
      </c>
      <c r="R66" s="54">
        <f>IF('1 Implementation Details'!$B$15="yes",L66*1.5,L66)</f>
        <v>26.25</v>
      </c>
    </row>
    <row r="67" spans="1:18" ht="14.4">
      <c r="A67" s="75" t="s">
        <v>282</v>
      </c>
      <c r="B67" s="76" t="e">
        <v>#N/A</v>
      </c>
      <c r="C67" s="76">
        <v>88890</v>
      </c>
      <c r="D67" s="76">
        <v>92550</v>
      </c>
      <c r="E67" s="76">
        <v>101670</v>
      </c>
      <c r="F67" s="77">
        <v>99675</v>
      </c>
      <c r="G67" s="76" t="e">
        <v>#N/A</v>
      </c>
      <c r="H67" s="76">
        <v>91950</v>
      </c>
      <c r="I67" s="76">
        <v>46080</v>
      </c>
      <c r="J67" s="78">
        <v>23.67</v>
      </c>
      <c r="K67" s="76" t="e">
        <v>#N/A</v>
      </c>
      <c r="L67" s="88" t="e">
        <v>#N/A</v>
      </c>
      <c r="M67" s="76">
        <v>105840</v>
      </c>
      <c r="N67" s="76">
        <v>64725</v>
      </c>
      <c r="O67" s="81">
        <v>141495</v>
      </c>
      <c r="P67" s="1" t="e">
        <v>#N/A</v>
      </c>
      <c r="Q67" s="84" t="e">
        <f>IF('1 Implementation Details'!$B$15="yes",K67*1.5,K67)</f>
        <v>#N/A</v>
      </c>
      <c r="R67" s="54" t="e">
        <f>IF('1 Implementation Details'!$B$15="yes",L67*1.5,L67)</f>
        <v>#N/A</v>
      </c>
    </row>
    <row r="68" spans="1:18" ht="14.4">
      <c r="A68" s="75" t="s">
        <v>283</v>
      </c>
      <c r="B68" s="76" t="e">
        <v>#N/A</v>
      </c>
      <c r="C68" s="76" t="e">
        <v>#N/A</v>
      </c>
      <c r="D68" s="76" t="e">
        <v>#N/A</v>
      </c>
      <c r="E68" s="76" t="e">
        <v>#N/A</v>
      </c>
      <c r="F68" s="77" t="e">
        <v>#N/A</v>
      </c>
      <c r="G68" s="79" t="e">
        <v>#N/A</v>
      </c>
      <c r="H68" s="76" t="e">
        <v>#N/A</v>
      </c>
      <c r="I68" s="76" t="e">
        <v>#N/A</v>
      </c>
      <c r="J68" s="78" t="e">
        <v>#N/A</v>
      </c>
      <c r="K68" s="79" t="e">
        <v>#N/A</v>
      </c>
      <c r="L68" s="80" t="e">
        <v>#N/A</v>
      </c>
      <c r="M68" s="76" t="e">
        <v>#N/A</v>
      </c>
      <c r="N68" s="76" t="e">
        <v>#N/A</v>
      </c>
      <c r="O68" s="81" t="e">
        <v>#N/A</v>
      </c>
      <c r="P68" s="1" t="e">
        <v>#N/A</v>
      </c>
      <c r="Q68" s="1" t="e">
        <f>IF('1 Implementation Details'!$B$15="yes",K68*1.5,K68)</f>
        <v>#N/A</v>
      </c>
      <c r="R68" s="54" t="e">
        <f>IF('1 Implementation Details'!$B$15="yes",L68*1.5,L68)</f>
        <v>#N/A</v>
      </c>
    </row>
    <row r="69" spans="1:18" ht="14.4">
      <c r="A69" s="75" t="s">
        <v>284</v>
      </c>
      <c r="B69" s="76" t="e">
        <v>#N/A</v>
      </c>
      <c r="C69" s="76" t="e">
        <v>#N/A</v>
      </c>
      <c r="D69" s="76">
        <v>93270</v>
      </c>
      <c r="E69" s="76" t="e">
        <v>#N/A</v>
      </c>
      <c r="F69" s="79" t="e">
        <v>#N/A</v>
      </c>
      <c r="G69" s="79" t="e">
        <v>#N/A</v>
      </c>
      <c r="H69" s="76" t="e">
        <v>#N/A</v>
      </c>
      <c r="I69" s="76">
        <v>47925</v>
      </c>
      <c r="J69" s="82" t="e">
        <v>#N/A</v>
      </c>
      <c r="K69" s="76">
        <v>93280</v>
      </c>
      <c r="L69" s="83">
        <v>44.85</v>
      </c>
      <c r="M69" s="76" t="e">
        <v>#N/A</v>
      </c>
      <c r="N69" s="76" t="e">
        <v>#N/A</v>
      </c>
      <c r="O69" s="81" t="e">
        <v>#N/A</v>
      </c>
      <c r="P69" s="52">
        <v>44.85</v>
      </c>
      <c r="Q69" s="84">
        <f>IF('1 Implementation Details'!$B$15="yes",K69*1.5,K69)</f>
        <v>93280</v>
      </c>
      <c r="R69" s="85">
        <f>IF('1 Implementation Details'!$B$15="yes",L69*1.5,L69)</f>
        <v>44.85</v>
      </c>
    </row>
    <row r="70" spans="1:18" ht="14.4">
      <c r="A70" s="75" t="s">
        <v>285</v>
      </c>
      <c r="B70" s="76">
        <v>91335</v>
      </c>
      <c r="C70" s="76">
        <v>90885</v>
      </c>
      <c r="D70" s="76">
        <v>90900</v>
      </c>
      <c r="E70" s="76">
        <v>92115</v>
      </c>
      <c r="F70" s="77">
        <v>88770</v>
      </c>
      <c r="G70" s="76">
        <v>89025</v>
      </c>
      <c r="H70" s="76">
        <v>93480</v>
      </c>
      <c r="I70" s="76">
        <v>47790</v>
      </c>
      <c r="J70" s="78">
        <v>30.405000000000001</v>
      </c>
      <c r="K70" s="76">
        <v>48970</v>
      </c>
      <c r="L70" s="88">
        <v>23.55</v>
      </c>
      <c r="M70" s="76">
        <v>113550</v>
      </c>
      <c r="N70" s="76">
        <v>84390</v>
      </c>
      <c r="O70" s="81">
        <v>173850</v>
      </c>
      <c r="P70" s="1">
        <v>23.55</v>
      </c>
      <c r="Q70" s="84">
        <f>IF('1 Implementation Details'!$B$15="yes",K70*1.5,K70)</f>
        <v>48970</v>
      </c>
      <c r="R70" s="54">
        <f>IF('1 Implementation Details'!$B$15="yes",L70*1.5,L70)</f>
        <v>23.55</v>
      </c>
    </row>
    <row r="71" spans="1:18" ht="14.4">
      <c r="A71" s="75" t="s">
        <v>286</v>
      </c>
      <c r="B71" s="76">
        <v>107580</v>
      </c>
      <c r="C71" s="76">
        <v>106545</v>
      </c>
      <c r="D71" s="76">
        <v>112155</v>
      </c>
      <c r="E71" s="76">
        <v>101790</v>
      </c>
      <c r="F71" s="77">
        <v>104490</v>
      </c>
      <c r="G71" s="76">
        <v>114795</v>
      </c>
      <c r="H71" s="76">
        <v>109500</v>
      </c>
      <c r="I71" s="76">
        <v>54150</v>
      </c>
      <c r="J71" s="78">
        <v>29.64</v>
      </c>
      <c r="K71" s="76">
        <v>57200</v>
      </c>
      <c r="L71" s="88">
        <v>27.5</v>
      </c>
      <c r="M71" s="76">
        <v>100020</v>
      </c>
      <c r="N71" s="76">
        <v>97170</v>
      </c>
      <c r="O71" s="81">
        <v>174330</v>
      </c>
      <c r="P71" s="1">
        <v>27.5</v>
      </c>
      <c r="Q71" s="84">
        <f>IF('1 Implementation Details'!$B$15="yes",K71*1.5,K71)</f>
        <v>57200</v>
      </c>
      <c r="R71" s="54">
        <f>IF('1 Implementation Details'!$B$15="yes",L71*1.5,L71)</f>
        <v>27.5</v>
      </c>
    </row>
    <row r="72" spans="1:18" ht="14.4">
      <c r="A72" s="75" t="s">
        <v>287</v>
      </c>
      <c r="B72" s="79">
        <v>85905</v>
      </c>
      <c r="C72" s="76">
        <v>82320</v>
      </c>
      <c r="D72" s="76">
        <v>83025</v>
      </c>
      <c r="E72" s="76">
        <v>93135</v>
      </c>
      <c r="F72" s="77">
        <v>80175</v>
      </c>
      <c r="G72" s="79">
        <v>87915</v>
      </c>
      <c r="H72" s="79">
        <v>83790</v>
      </c>
      <c r="I72" s="76">
        <v>45060</v>
      </c>
      <c r="J72" s="79">
        <v>28.02</v>
      </c>
      <c r="K72" s="76">
        <v>50530</v>
      </c>
      <c r="L72" s="88">
        <v>24.29</v>
      </c>
      <c r="M72" s="76">
        <v>100215</v>
      </c>
      <c r="N72" s="76">
        <v>64395</v>
      </c>
      <c r="O72" s="81">
        <v>138150</v>
      </c>
      <c r="P72" s="1">
        <v>24.29</v>
      </c>
      <c r="Q72" s="84">
        <f>IF('1 Implementation Details'!$B$15="yes",K72*1.5,K72)</f>
        <v>50530</v>
      </c>
      <c r="R72" s="54">
        <f>IF('1 Implementation Details'!$B$15="yes",L72*1.5,L72)</f>
        <v>24.29</v>
      </c>
    </row>
    <row r="73" spans="1:18" ht="14.4">
      <c r="A73" s="75" t="s">
        <v>288</v>
      </c>
      <c r="B73" s="79">
        <v>81540</v>
      </c>
      <c r="C73" s="76">
        <v>81075</v>
      </c>
      <c r="D73" s="76">
        <v>81165</v>
      </c>
      <c r="E73" s="76">
        <v>85230</v>
      </c>
      <c r="F73" s="77">
        <v>81315</v>
      </c>
      <c r="G73" s="76">
        <v>79395</v>
      </c>
      <c r="H73" s="76">
        <v>83355</v>
      </c>
      <c r="I73" s="76">
        <v>44340</v>
      </c>
      <c r="J73" s="79">
        <v>21.63</v>
      </c>
      <c r="K73" s="76" t="e">
        <v>#N/A</v>
      </c>
      <c r="L73" s="88" t="e">
        <v>#N/A</v>
      </c>
      <c r="M73" s="76">
        <v>102870</v>
      </c>
      <c r="N73" s="76">
        <v>85140</v>
      </c>
      <c r="O73" s="81">
        <v>130080</v>
      </c>
      <c r="P73" s="1" t="e">
        <v>#N/A</v>
      </c>
      <c r="Q73" s="84" t="e">
        <f>IF('1 Implementation Details'!$B$15="yes",K73*1.5,K73)</f>
        <v>#N/A</v>
      </c>
      <c r="R73" s="54" t="e">
        <f>IF('1 Implementation Details'!$B$15="yes",L73*1.5,L73)</f>
        <v>#N/A</v>
      </c>
    </row>
    <row r="74" spans="1:18" ht="14.4">
      <c r="A74" s="75" t="s">
        <v>289</v>
      </c>
      <c r="B74" s="76">
        <v>73860</v>
      </c>
      <c r="C74" s="76">
        <v>81810</v>
      </c>
      <c r="D74" s="76">
        <v>80955</v>
      </c>
      <c r="E74" s="76">
        <v>89760</v>
      </c>
      <c r="F74" s="77">
        <v>79830</v>
      </c>
      <c r="G74" s="76">
        <v>80820</v>
      </c>
      <c r="H74" s="76">
        <v>82395</v>
      </c>
      <c r="I74" s="76">
        <v>40470</v>
      </c>
      <c r="J74" s="78" t="e">
        <v>#N/A</v>
      </c>
      <c r="K74" s="76" t="e">
        <v>#N/A</v>
      </c>
      <c r="L74" s="88" t="e">
        <v>#N/A</v>
      </c>
      <c r="M74" s="76">
        <v>106350</v>
      </c>
      <c r="N74" s="76">
        <v>82710</v>
      </c>
      <c r="O74" s="81">
        <v>117150</v>
      </c>
      <c r="P74" s="1" t="e">
        <v>#N/A</v>
      </c>
      <c r="Q74" s="84" t="e">
        <f>IF('1 Implementation Details'!$B$15="yes",K74*1.5,K74)</f>
        <v>#N/A</v>
      </c>
      <c r="R74" s="54" t="e">
        <f>IF('1 Implementation Details'!$B$15="yes",L74*1.5,L74)</f>
        <v>#N/A</v>
      </c>
    </row>
    <row r="75" spans="1:18" ht="14.4">
      <c r="A75" s="75" t="s">
        <v>290</v>
      </c>
      <c r="B75" s="79">
        <v>75540</v>
      </c>
      <c r="C75" s="76">
        <v>76725</v>
      </c>
      <c r="D75" s="76">
        <v>85980</v>
      </c>
      <c r="E75" s="76">
        <v>91185</v>
      </c>
      <c r="F75" s="79">
        <v>77895</v>
      </c>
      <c r="G75" s="79">
        <v>76245</v>
      </c>
      <c r="H75" s="76">
        <v>81660</v>
      </c>
      <c r="I75" s="76">
        <v>51075</v>
      </c>
      <c r="J75" s="78">
        <v>25.65</v>
      </c>
      <c r="K75" s="79" t="e">
        <v>#N/A</v>
      </c>
      <c r="L75" s="80" t="e">
        <v>#N/A</v>
      </c>
      <c r="M75" s="76">
        <v>94935</v>
      </c>
      <c r="N75" s="76">
        <v>78480</v>
      </c>
      <c r="O75" s="81">
        <v>138285</v>
      </c>
      <c r="P75" s="1" t="e">
        <v>#N/A</v>
      </c>
      <c r="Q75" s="1" t="e">
        <f>IF('1 Implementation Details'!$B$15="yes",K75*1.5,K75)</f>
        <v>#N/A</v>
      </c>
      <c r="R75" s="54" t="e">
        <f>IF('1 Implementation Details'!$B$15="yes",L75*1.5,L75)</f>
        <v>#N/A</v>
      </c>
    </row>
    <row r="76" spans="1:18" ht="14.4">
      <c r="A76" s="75" t="s">
        <v>291</v>
      </c>
      <c r="B76" s="76">
        <v>97050</v>
      </c>
      <c r="C76" s="76">
        <v>95445</v>
      </c>
      <c r="D76" s="76">
        <v>97110</v>
      </c>
      <c r="E76" s="76">
        <v>101625</v>
      </c>
      <c r="F76" s="76">
        <v>94935</v>
      </c>
      <c r="G76" s="79">
        <v>92460</v>
      </c>
      <c r="H76" s="79">
        <v>96945</v>
      </c>
      <c r="I76" s="76">
        <v>55905</v>
      </c>
      <c r="J76" s="82">
        <v>28.98</v>
      </c>
      <c r="K76" s="77">
        <v>52400</v>
      </c>
      <c r="L76" s="86">
        <v>25.19</v>
      </c>
      <c r="M76" s="76">
        <v>111435</v>
      </c>
      <c r="N76" s="76">
        <v>91695</v>
      </c>
      <c r="O76" s="81">
        <v>151875</v>
      </c>
      <c r="P76" s="84">
        <v>25.19</v>
      </c>
      <c r="Q76" s="84">
        <f>IF('1 Implementation Details'!$B$15="yes",K76*1.5,K76)</f>
        <v>52400</v>
      </c>
      <c r="R76" s="87">
        <f>IF('1 Implementation Details'!$B$15="yes",L76*1.5,L76)</f>
        <v>25.19</v>
      </c>
    </row>
    <row r="77" spans="1:18" ht="14.4">
      <c r="A77" s="75" t="s">
        <v>292</v>
      </c>
      <c r="B77" s="76">
        <v>106710</v>
      </c>
      <c r="C77" s="76">
        <v>102585</v>
      </c>
      <c r="D77" s="76">
        <v>115170</v>
      </c>
      <c r="E77" s="76">
        <v>109125</v>
      </c>
      <c r="F77" s="77">
        <v>116370</v>
      </c>
      <c r="G77" s="76" t="e">
        <v>#N/A</v>
      </c>
      <c r="H77" s="76" t="e">
        <v>#N/A</v>
      </c>
      <c r="I77" s="76">
        <v>54720</v>
      </c>
      <c r="J77" s="78">
        <v>37.875</v>
      </c>
      <c r="K77" s="76" t="e">
        <v>#N/A</v>
      </c>
      <c r="L77" s="88" t="e">
        <v>#N/A</v>
      </c>
      <c r="M77" s="76">
        <v>108120</v>
      </c>
      <c r="N77" s="76">
        <v>95685</v>
      </c>
      <c r="O77" s="81">
        <v>175350</v>
      </c>
      <c r="P77" s="1" t="e">
        <v>#N/A</v>
      </c>
      <c r="Q77" s="84" t="e">
        <f>IF('1 Implementation Details'!$B$15="yes",K77*1.5,K77)</f>
        <v>#N/A</v>
      </c>
      <c r="R77" s="54" t="e">
        <f>IF('1 Implementation Details'!$B$15="yes",L77*1.5,L77)</f>
        <v>#N/A</v>
      </c>
    </row>
    <row r="78" spans="1:18" ht="14.4">
      <c r="A78" s="75" t="s">
        <v>293</v>
      </c>
      <c r="B78" s="76" t="e">
        <v>#N/A</v>
      </c>
      <c r="C78" s="76">
        <v>100650</v>
      </c>
      <c r="D78" s="76">
        <v>97470</v>
      </c>
      <c r="E78" s="76">
        <v>112245</v>
      </c>
      <c r="F78" s="77">
        <v>85320</v>
      </c>
      <c r="G78" s="76">
        <v>91335</v>
      </c>
      <c r="H78" s="76">
        <v>91740</v>
      </c>
      <c r="I78" s="76">
        <v>46590</v>
      </c>
      <c r="J78" s="78">
        <v>18.375</v>
      </c>
      <c r="K78" s="76">
        <v>40440</v>
      </c>
      <c r="L78" s="88">
        <v>19.440000000000001</v>
      </c>
      <c r="M78" s="76">
        <v>97815</v>
      </c>
      <c r="N78" s="76">
        <v>60585</v>
      </c>
      <c r="O78" s="81">
        <v>161775</v>
      </c>
      <c r="P78" s="1">
        <v>19.440000000000001</v>
      </c>
      <c r="Q78" s="84">
        <f>IF('1 Implementation Details'!$B$15="yes",K78*1.5,K78)</f>
        <v>40440</v>
      </c>
      <c r="R78" s="54">
        <f>IF('1 Implementation Details'!$B$15="yes",L78*1.5,L78)</f>
        <v>19.440000000000001</v>
      </c>
    </row>
    <row r="79" spans="1:18" ht="14.4">
      <c r="A79" s="75" t="s">
        <v>294</v>
      </c>
      <c r="B79" s="76">
        <v>96015</v>
      </c>
      <c r="C79" s="76">
        <v>104520</v>
      </c>
      <c r="D79" s="76">
        <v>110460</v>
      </c>
      <c r="E79" s="76">
        <v>112140</v>
      </c>
      <c r="F79" s="76">
        <v>105585</v>
      </c>
      <c r="G79" s="76" t="e">
        <v>#N/A</v>
      </c>
      <c r="H79" s="76" t="e">
        <v>#N/A</v>
      </c>
      <c r="I79" s="76">
        <v>47805</v>
      </c>
      <c r="J79" s="82">
        <v>31.815000000000001</v>
      </c>
      <c r="K79" s="76" t="e">
        <v>#N/A</v>
      </c>
      <c r="L79" s="83" t="e">
        <v>#N/A</v>
      </c>
      <c r="M79" s="76">
        <v>108450</v>
      </c>
      <c r="N79" s="76">
        <v>86490</v>
      </c>
      <c r="O79" s="81">
        <v>149430</v>
      </c>
      <c r="P79" s="52" t="e">
        <v>#N/A</v>
      </c>
      <c r="Q79" s="84" t="e">
        <f>IF('1 Implementation Details'!$B$15="yes",K79*1.5,K79)</f>
        <v>#N/A</v>
      </c>
      <c r="R79" s="85" t="e">
        <f>IF('1 Implementation Details'!$B$15="yes",L79*1.5,L79)</f>
        <v>#N/A</v>
      </c>
    </row>
    <row r="80" spans="1:18" ht="14.4">
      <c r="A80" s="75" t="s">
        <v>295</v>
      </c>
      <c r="B80" s="76">
        <v>93165</v>
      </c>
      <c r="C80" s="76">
        <v>92265</v>
      </c>
      <c r="D80" s="76">
        <v>96570</v>
      </c>
      <c r="E80" s="76">
        <v>110400</v>
      </c>
      <c r="F80" s="79">
        <v>102435</v>
      </c>
      <c r="G80" s="76">
        <v>93780</v>
      </c>
      <c r="H80" s="76">
        <v>111585</v>
      </c>
      <c r="I80" s="76">
        <v>53175</v>
      </c>
      <c r="J80" s="78">
        <v>39.945</v>
      </c>
      <c r="K80" s="77">
        <v>41570</v>
      </c>
      <c r="L80" s="80">
        <v>19.989999999999998</v>
      </c>
      <c r="M80" s="76">
        <v>106740</v>
      </c>
      <c r="N80" s="76">
        <v>101715</v>
      </c>
      <c r="O80" s="81">
        <v>156750</v>
      </c>
      <c r="P80" s="1">
        <v>19.989999999999998</v>
      </c>
      <c r="Q80" s="84">
        <f>IF('1 Implementation Details'!$B$15="yes",K80*1.5,K80)</f>
        <v>41570</v>
      </c>
      <c r="R80" s="54">
        <f>IF('1 Implementation Details'!$B$15="yes",L80*1.5,L80)</f>
        <v>19.989999999999998</v>
      </c>
    </row>
    <row r="81" spans="1:18" ht="14.4">
      <c r="A81" s="75" t="s">
        <v>296</v>
      </c>
      <c r="B81" s="79">
        <v>90240</v>
      </c>
      <c r="C81" s="79">
        <v>87690</v>
      </c>
      <c r="D81" s="79">
        <v>98025</v>
      </c>
      <c r="E81" s="79">
        <v>89805</v>
      </c>
      <c r="F81" s="79">
        <v>91485</v>
      </c>
      <c r="G81" s="79">
        <v>96900</v>
      </c>
      <c r="H81" s="79">
        <v>89595</v>
      </c>
      <c r="I81" s="76">
        <v>38745</v>
      </c>
      <c r="J81" s="79">
        <v>33.734999999999999</v>
      </c>
      <c r="K81" s="77">
        <v>52240</v>
      </c>
      <c r="L81" s="80">
        <v>25.12</v>
      </c>
      <c r="M81" s="79">
        <v>101370</v>
      </c>
      <c r="N81" s="79">
        <v>93045</v>
      </c>
      <c r="O81" s="80">
        <v>155820</v>
      </c>
      <c r="P81" s="1">
        <v>25.12</v>
      </c>
      <c r="Q81" s="84">
        <f>IF('1 Implementation Details'!$B$15="yes",K81*1.5,K81)</f>
        <v>52240</v>
      </c>
      <c r="R81" s="54">
        <f>IF('1 Implementation Details'!$B$15="yes",L81*1.5,L81)</f>
        <v>25.12</v>
      </c>
    </row>
    <row r="82" spans="1:18" ht="14.4">
      <c r="A82" s="75" t="s">
        <v>297</v>
      </c>
      <c r="B82" s="76">
        <v>80550</v>
      </c>
      <c r="C82" s="76">
        <v>76725</v>
      </c>
      <c r="D82" s="76" t="e">
        <v>#N/A</v>
      </c>
      <c r="E82" s="76">
        <v>80985</v>
      </c>
      <c r="F82" s="77">
        <v>76890</v>
      </c>
      <c r="G82" s="79" t="e">
        <v>#N/A</v>
      </c>
      <c r="H82" s="76">
        <v>80400</v>
      </c>
      <c r="I82" s="76">
        <v>45675</v>
      </c>
      <c r="J82" s="78">
        <v>32.085000000000001</v>
      </c>
      <c r="K82" s="77">
        <v>36840</v>
      </c>
      <c r="L82" s="80">
        <v>17.71</v>
      </c>
      <c r="M82" s="76">
        <v>76230</v>
      </c>
      <c r="N82" s="79">
        <v>64275</v>
      </c>
      <c r="O82" s="81">
        <v>111390</v>
      </c>
      <c r="P82" s="1">
        <v>17.71</v>
      </c>
      <c r="Q82" s="84">
        <f>IF('1 Implementation Details'!$B$15="yes",K82*1.5,K82)</f>
        <v>36840</v>
      </c>
      <c r="R82" s="54">
        <f>IF('1 Implementation Details'!$B$15="yes",L82*1.5,L82)</f>
        <v>17.71</v>
      </c>
    </row>
    <row r="83" spans="1:18" ht="14.4">
      <c r="A83" s="75" t="s">
        <v>298</v>
      </c>
      <c r="B83" s="76">
        <v>83895</v>
      </c>
      <c r="C83" s="76">
        <v>84900</v>
      </c>
      <c r="D83" s="76">
        <v>86370</v>
      </c>
      <c r="E83" s="76">
        <v>87645</v>
      </c>
      <c r="F83" s="77">
        <v>87870</v>
      </c>
      <c r="G83" s="79">
        <v>86235</v>
      </c>
      <c r="H83" s="79">
        <v>88485</v>
      </c>
      <c r="I83" s="76">
        <v>43560</v>
      </c>
      <c r="J83" s="79">
        <v>24.84</v>
      </c>
      <c r="K83" s="77">
        <v>43530</v>
      </c>
      <c r="L83" s="80">
        <v>20.93</v>
      </c>
      <c r="M83" s="76">
        <v>101235</v>
      </c>
      <c r="N83" s="76">
        <v>98910</v>
      </c>
      <c r="O83" s="81">
        <v>134925</v>
      </c>
      <c r="P83" s="1">
        <v>20.93</v>
      </c>
      <c r="Q83" s="84">
        <f>IF('1 Implementation Details'!$B$15="yes",K83*1.5,K83)</f>
        <v>43530</v>
      </c>
      <c r="R83" s="54">
        <f>IF('1 Implementation Details'!$B$15="yes",L83*1.5,L83)</f>
        <v>20.93</v>
      </c>
    </row>
    <row r="84" spans="1:18" ht="14.4">
      <c r="A84" s="75" t="s">
        <v>299</v>
      </c>
      <c r="B84" s="79">
        <v>89310</v>
      </c>
      <c r="C84" s="76">
        <v>90075</v>
      </c>
      <c r="D84" s="76">
        <v>94020</v>
      </c>
      <c r="E84" s="76">
        <v>96165</v>
      </c>
      <c r="F84" s="77">
        <v>95460</v>
      </c>
      <c r="G84" s="76">
        <v>92895</v>
      </c>
      <c r="H84" s="76">
        <v>90390</v>
      </c>
      <c r="I84" s="76">
        <v>56100</v>
      </c>
      <c r="J84" s="79">
        <v>28.754999999999999</v>
      </c>
      <c r="K84" s="77">
        <v>50390</v>
      </c>
      <c r="L84" s="80">
        <v>24.23</v>
      </c>
      <c r="M84" s="89">
        <v>121530</v>
      </c>
      <c r="N84" s="76">
        <v>111150</v>
      </c>
      <c r="O84" s="81">
        <v>150330</v>
      </c>
      <c r="P84" s="1">
        <v>24.23</v>
      </c>
      <c r="Q84" s="84">
        <f>IF('1 Implementation Details'!$B$15="yes",K84*1.5,K84)</f>
        <v>50390</v>
      </c>
      <c r="R84" s="54">
        <f>IF('1 Implementation Details'!$B$15="yes",L84*1.5,L84)</f>
        <v>24.23</v>
      </c>
    </row>
    <row r="85" spans="1:18" ht="14.4">
      <c r="A85" s="75" t="s">
        <v>300</v>
      </c>
      <c r="B85" s="76">
        <v>87270</v>
      </c>
      <c r="C85" s="76">
        <v>84825</v>
      </c>
      <c r="D85" s="76">
        <v>87270</v>
      </c>
      <c r="E85" s="76">
        <v>88350</v>
      </c>
      <c r="F85" s="77">
        <v>88440</v>
      </c>
      <c r="G85" s="76">
        <v>87075</v>
      </c>
      <c r="H85" s="76">
        <v>87180</v>
      </c>
      <c r="I85" s="76">
        <v>42495</v>
      </c>
      <c r="J85" s="78">
        <v>24.51</v>
      </c>
      <c r="K85" s="76">
        <v>42100</v>
      </c>
      <c r="L85" s="88">
        <v>20.239999999999998</v>
      </c>
      <c r="M85" s="76">
        <v>97845</v>
      </c>
      <c r="N85" s="76">
        <v>84510</v>
      </c>
      <c r="O85" s="81">
        <v>144525</v>
      </c>
      <c r="P85" s="1">
        <v>20.239999999999998</v>
      </c>
      <c r="Q85" s="84">
        <f>IF('1 Implementation Details'!$B$15="yes",K85*1.5,K85)</f>
        <v>42100</v>
      </c>
      <c r="R85" s="54">
        <f>IF('1 Implementation Details'!$B$15="yes",L85*1.5,L85)</f>
        <v>20.239999999999998</v>
      </c>
    </row>
    <row r="86" spans="1:18" ht="14.4">
      <c r="A86" s="75" t="s">
        <v>301</v>
      </c>
      <c r="B86" s="76" t="e">
        <v>#N/A</v>
      </c>
      <c r="C86" s="76">
        <v>96210</v>
      </c>
      <c r="D86" s="76">
        <v>99555</v>
      </c>
      <c r="E86" s="76">
        <v>103245</v>
      </c>
      <c r="F86" s="77" t="e">
        <v>#N/A</v>
      </c>
      <c r="G86" s="76" t="e">
        <v>#N/A</v>
      </c>
      <c r="H86" s="76" t="e">
        <v>#N/A</v>
      </c>
      <c r="I86" s="76">
        <v>44910</v>
      </c>
      <c r="J86" s="78">
        <v>26.925000000000001</v>
      </c>
      <c r="K86" s="76">
        <v>63220</v>
      </c>
      <c r="L86" s="88">
        <v>30.4</v>
      </c>
      <c r="M86" s="76">
        <v>115200</v>
      </c>
      <c r="N86" s="76" t="e">
        <v>#N/A</v>
      </c>
      <c r="O86" s="81">
        <v>163575</v>
      </c>
      <c r="P86" s="1">
        <v>30.4</v>
      </c>
      <c r="Q86" s="84">
        <f>IF('1 Implementation Details'!$B$15="yes",K86*1.5,K86)</f>
        <v>63220</v>
      </c>
      <c r="R86" s="54">
        <f>IF('1 Implementation Details'!$B$15="yes",L86*1.5,L86)</f>
        <v>30.4</v>
      </c>
    </row>
    <row r="87" spans="1:18" ht="14.4">
      <c r="A87" s="75" t="s">
        <v>302</v>
      </c>
      <c r="B87" s="79">
        <v>108750</v>
      </c>
      <c r="C87" s="76">
        <v>110745</v>
      </c>
      <c r="D87" s="76">
        <v>116175</v>
      </c>
      <c r="E87" s="76">
        <v>127440</v>
      </c>
      <c r="F87" s="77">
        <v>116985</v>
      </c>
      <c r="G87" s="79">
        <v>112950</v>
      </c>
      <c r="H87" s="76">
        <v>126645</v>
      </c>
      <c r="I87" s="76">
        <v>57345</v>
      </c>
      <c r="J87" s="78">
        <v>31.77</v>
      </c>
      <c r="K87" s="76">
        <v>41940</v>
      </c>
      <c r="L87" s="88">
        <v>20.170000000000002</v>
      </c>
      <c r="M87" s="76">
        <v>136080</v>
      </c>
      <c r="N87" s="76">
        <v>105075</v>
      </c>
      <c r="O87" s="81">
        <v>178560</v>
      </c>
      <c r="P87" s="1">
        <v>20.170000000000002</v>
      </c>
      <c r="Q87" s="84">
        <f>IF('1 Implementation Details'!$B$15="yes",K87*1.5,K87)</f>
        <v>41940</v>
      </c>
      <c r="R87" s="54">
        <f>IF('1 Implementation Details'!$B$15="yes",L87*1.5,L87)</f>
        <v>20.170000000000002</v>
      </c>
    </row>
    <row r="88" spans="1:18" ht="14.4">
      <c r="A88" s="75" t="s">
        <v>303</v>
      </c>
      <c r="B88" s="79">
        <v>125385</v>
      </c>
      <c r="C88" s="76">
        <v>136695</v>
      </c>
      <c r="D88" s="76">
        <v>132885</v>
      </c>
      <c r="E88" s="76">
        <v>130695</v>
      </c>
      <c r="F88" s="77">
        <v>133260</v>
      </c>
      <c r="G88" s="79">
        <v>124020</v>
      </c>
      <c r="H88" s="79">
        <v>156855</v>
      </c>
      <c r="I88" s="76">
        <v>62610</v>
      </c>
      <c r="J88" s="78">
        <v>39.524999999999999</v>
      </c>
      <c r="K88" s="77">
        <v>38930</v>
      </c>
      <c r="L88" s="80">
        <v>18.71</v>
      </c>
      <c r="M88" s="76">
        <v>132330</v>
      </c>
      <c r="N88" s="76">
        <v>136755</v>
      </c>
      <c r="O88" s="81">
        <v>191760</v>
      </c>
      <c r="P88" s="1">
        <v>18.71</v>
      </c>
      <c r="Q88" s="84">
        <f>IF('1 Implementation Details'!$B$15="yes",K88*1.5,K88)</f>
        <v>38930</v>
      </c>
      <c r="R88" s="54">
        <f>IF('1 Implementation Details'!$B$15="yes",L88*1.5,L88)</f>
        <v>18.71</v>
      </c>
    </row>
    <row r="89" spans="1:18" ht="14.4">
      <c r="A89" s="75" t="s">
        <v>304</v>
      </c>
      <c r="B89" s="76">
        <v>85410</v>
      </c>
      <c r="C89" s="76">
        <v>105165</v>
      </c>
      <c r="D89" s="76">
        <v>97725</v>
      </c>
      <c r="E89" s="76">
        <v>110010</v>
      </c>
      <c r="F89" s="77">
        <v>104460</v>
      </c>
      <c r="G89" s="76">
        <v>102285</v>
      </c>
      <c r="H89" s="76">
        <v>110790</v>
      </c>
      <c r="I89" s="76">
        <v>52980</v>
      </c>
      <c r="J89" s="78">
        <v>26.64</v>
      </c>
      <c r="K89" s="76">
        <v>52240</v>
      </c>
      <c r="L89" s="88">
        <v>25.12</v>
      </c>
      <c r="M89" s="76">
        <v>110730</v>
      </c>
      <c r="N89" s="76">
        <v>96330</v>
      </c>
      <c r="O89" s="81">
        <v>149280</v>
      </c>
      <c r="P89" s="1">
        <v>25.12</v>
      </c>
      <c r="Q89" s="84">
        <f>IF('1 Implementation Details'!$B$15="yes",K89*1.5,K89)</f>
        <v>52240</v>
      </c>
      <c r="R89" s="54">
        <f>IF('1 Implementation Details'!$B$15="yes",L89*1.5,L89)</f>
        <v>25.12</v>
      </c>
    </row>
    <row r="90" spans="1:18" ht="14.4">
      <c r="A90" s="75" t="s">
        <v>305</v>
      </c>
      <c r="B90" s="76">
        <v>78000</v>
      </c>
      <c r="C90" s="76">
        <v>80745</v>
      </c>
      <c r="D90" s="76">
        <v>84840</v>
      </c>
      <c r="E90" s="76">
        <v>84975</v>
      </c>
      <c r="F90" s="77">
        <v>83505</v>
      </c>
      <c r="G90" s="76">
        <v>79275</v>
      </c>
      <c r="H90" s="76">
        <v>83415</v>
      </c>
      <c r="I90" s="76">
        <v>48435</v>
      </c>
      <c r="J90" s="78" t="e">
        <v>#N/A</v>
      </c>
      <c r="K90" s="77">
        <v>29640</v>
      </c>
      <c r="L90" s="80">
        <v>14.25</v>
      </c>
      <c r="M90" s="76">
        <v>110925</v>
      </c>
      <c r="N90" s="76">
        <v>92070</v>
      </c>
      <c r="O90" s="81">
        <v>138195</v>
      </c>
      <c r="P90" s="1">
        <v>14.25</v>
      </c>
      <c r="Q90" s="84">
        <f>IF('1 Implementation Details'!$B$15="yes",K90*1.5,K90)</f>
        <v>29640</v>
      </c>
      <c r="R90" s="54">
        <f>IF('1 Implementation Details'!$B$15="yes",L90*1.5,L90)</f>
        <v>14.25</v>
      </c>
    </row>
    <row r="91" spans="1:18" ht="14.4">
      <c r="A91" s="75" t="s">
        <v>306</v>
      </c>
      <c r="B91" s="79">
        <v>116385</v>
      </c>
      <c r="C91" s="76">
        <v>113565</v>
      </c>
      <c r="D91" s="76">
        <v>120150</v>
      </c>
      <c r="E91" s="76">
        <v>120870</v>
      </c>
      <c r="F91" s="77">
        <v>115980</v>
      </c>
      <c r="G91" s="79">
        <v>114525</v>
      </c>
      <c r="H91" s="79">
        <v>100365</v>
      </c>
      <c r="I91" s="76">
        <v>53760</v>
      </c>
      <c r="J91" s="78">
        <v>30.195</v>
      </c>
      <c r="K91" s="77">
        <v>51930</v>
      </c>
      <c r="L91" s="80">
        <v>24.96</v>
      </c>
      <c r="M91" s="76">
        <v>129330</v>
      </c>
      <c r="N91" s="76">
        <v>99810</v>
      </c>
      <c r="O91" s="81">
        <v>145620</v>
      </c>
      <c r="P91" s="1">
        <v>24.96</v>
      </c>
      <c r="Q91" s="84">
        <f>IF('1 Implementation Details'!$B$15="yes",K91*1.5,K91)</f>
        <v>51930</v>
      </c>
      <c r="R91" s="54">
        <f>IF('1 Implementation Details'!$B$15="yes",L91*1.5,L91)</f>
        <v>24.96</v>
      </c>
    </row>
    <row r="92" spans="1:18" ht="14.4">
      <c r="A92" s="75" t="s">
        <v>307</v>
      </c>
      <c r="B92" s="79" t="e">
        <v>#N/A</v>
      </c>
      <c r="C92" s="76" t="e">
        <v>#VALUE!</v>
      </c>
      <c r="D92" s="76" t="e">
        <v>#N/A</v>
      </c>
      <c r="E92" s="76">
        <v>88230</v>
      </c>
      <c r="F92" s="77">
        <v>80040</v>
      </c>
      <c r="G92" s="76" t="e">
        <v>#N/A</v>
      </c>
      <c r="H92" s="76" t="e">
        <v>#N/A</v>
      </c>
      <c r="I92" s="76">
        <v>41790</v>
      </c>
      <c r="J92" s="78">
        <v>39.375</v>
      </c>
      <c r="K92" s="76">
        <v>43190</v>
      </c>
      <c r="L92" s="88">
        <v>20.77</v>
      </c>
      <c r="M92" s="76">
        <v>89280</v>
      </c>
      <c r="N92" s="76">
        <v>81165</v>
      </c>
      <c r="O92" s="81">
        <v>131715</v>
      </c>
      <c r="P92" s="1">
        <v>20.77</v>
      </c>
      <c r="Q92" s="84">
        <f>IF('1 Implementation Details'!$B$15="yes",K92*1.5,K92)</f>
        <v>43190</v>
      </c>
      <c r="R92" s="54">
        <f>IF('1 Implementation Details'!$B$15="yes",L92*1.5,L92)</f>
        <v>20.77</v>
      </c>
    </row>
    <row r="93" spans="1:18" ht="14.4">
      <c r="A93" s="75" t="s">
        <v>308</v>
      </c>
      <c r="B93" s="79">
        <v>111360</v>
      </c>
      <c r="C93" s="79">
        <v>103545</v>
      </c>
      <c r="D93" s="79">
        <v>108525</v>
      </c>
      <c r="E93" s="79">
        <v>104355</v>
      </c>
      <c r="F93" s="79">
        <v>116880</v>
      </c>
      <c r="G93" s="79" t="e">
        <v>#N/A</v>
      </c>
      <c r="H93" s="79">
        <v>107700</v>
      </c>
      <c r="I93" s="76">
        <v>56430</v>
      </c>
      <c r="J93" s="78">
        <v>40.229999999999997</v>
      </c>
      <c r="K93" s="76">
        <v>42400</v>
      </c>
      <c r="L93" s="88">
        <v>20.39</v>
      </c>
      <c r="M93" s="76">
        <v>109770</v>
      </c>
      <c r="N93" s="76">
        <v>82365</v>
      </c>
      <c r="O93" s="80">
        <v>167715</v>
      </c>
      <c r="P93" s="1">
        <v>20.39</v>
      </c>
      <c r="Q93" s="84">
        <f>IF('1 Implementation Details'!$B$15="yes",K93*1.5,K93)</f>
        <v>42400</v>
      </c>
      <c r="R93" s="54">
        <f>IF('1 Implementation Details'!$B$15="yes",L93*1.5,L93)</f>
        <v>20.39</v>
      </c>
    </row>
    <row r="94" spans="1:18" ht="14.4">
      <c r="A94" s="75" t="s">
        <v>309</v>
      </c>
      <c r="B94" s="76">
        <v>84975</v>
      </c>
      <c r="C94" s="76">
        <v>85890</v>
      </c>
      <c r="D94" s="76">
        <v>85920</v>
      </c>
      <c r="E94" s="76">
        <v>90465</v>
      </c>
      <c r="F94" s="77">
        <v>82485</v>
      </c>
      <c r="G94" s="76">
        <v>84825</v>
      </c>
      <c r="H94" s="76">
        <v>87780</v>
      </c>
      <c r="I94" s="76">
        <v>41115</v>
      </c>
      <c r="J94" s="79">
        <v>25.68</v>
      </c>
      <c r="K94" s="76">
        <v>38700</v>
      </c>
      <c r="L94" s="88">
        <v>18.600000000000001</v>
      </c>
      <c r="M94" s="76">
        <v>98280</v>
      </c>
      <c r="N94" s="76">
        <v>82155</v>
      </c>
      <c r="O94" s="81">
        <v>129570</v>
      </c>
      <c r="P94" s="1">
        <v>18.600000000000001</v>
      </c>
      <c r="Q94" s="84">
        <f>IF('1 Implementation Details'!$B$15="yes",K94*1.5,K94)</f>
        <v>38700</v>
      </c>
      <c r="R94" s="54">
        <f>IF('1 Implementation Details'!$B$15="yes",L94*1.5,L94)</f>
        <v>18.600000000000001</v>
      </c>
    </row>
    <row r="95" spans="1:18" ht="14.4">
      <c r="A95" s="75" t="s">
        <v>310</v>
      </c>
      <c r="B95" s="76" t="e">
        <v>#N/A</v>
      </c>
      <c r="C95" s="76">
        <v>94305</v>
      </c>
      <c r="D95" s="76" t="e">
        <v>#N/A</v>
      </c>
      <c r="E95" s="76" t="e">
        <v>#N/A</v>
      </c>
      <c r="F95" s="77" t="e">
        <v>#N/A</v>
      </c>
      <c r="G95" s="76" t="e">
        <v>#N/A</v>
      </c>
      <c r="H95" s="76" t="e">
        <v>#N/A</v>
      </c>
      <c r="I95" s="76">
        <v>49365</v>
      </c>
      <c r="J95" s="78" t="e">
        <v>#N/A</v>
      </c>
      <c r="K95" s="76" t="e">
        <v>#N/A</v>
      </c>
      <c r="L95" s="88" t="e">
        <v>#N/A</v>
      </c>
      <c r="M95" s="76" t="e">
        <v>#N/A</v>
      </c>
      <c r="N95" s="76">
        <v>75570</v>
      </c>
      <c r="O95" s="81">
        <v>145260</v>
      </c>
      <c r="P95" s="1" t="e">
        <v>#N/A</v>
      </c>
      <c r="Q95" s="84" t="e">
        <f>IF('1 Implementation Details'!$B$15="yes",K95*1.5,K95)</f>
        <v>#N/A</v>
      </c>
      <c r="R95" s="54" t="e">
        <f>IF('1 Implementation Details'!$B$15="yes",L95*1.5,L95)</f>
        <v>#N/A</v>
      </c>
    </row>
    <row r="96" spans="1:18" ht="14.4">
      <c r="A96" s="75" t="s">
        <v>311</v>
      </c>
      <c r="B96" s="76">
        <v>83130</v>
      </c>
      <c r="C96" s="76">
        <v>89535</v>
      </c>
      <c r="D96" s="76">
        <v>83415</v>
      </c>
      <c r="E96" s="76">
        <v>84435</v>
      </c>
      <c r="F96" s="77">
        <v>80835</v>
      </c>
      <c r="G96" s="76">
        <v>84210</v>
      </c>
      <c r="H96" s="76">
        <v>84780</v>
      </c>
      <c r="I96" s="76">
        <v>50250</v>
      </c>
      <c r="J96" s="78">
        <v>19.515000000000001</v>
      </c>
      <c r="K96" s="77">
        <v>40230</v>
      </c>
      <c r="L96" s="80">
        <v>19.34</v>
      </c>
      <c r="M96" s="76">
        <v>96570</v>
      </c>
      <c r="N96" s="76">
        <v>92100</v>
      </c>
      <c r="O96" s="81">
        <v>132300</v>
      </c>
      <c r="P96" s="1">
        <v>19.34</v>
      </c>
      <c r="Q96" s="84">
        <f>IF('1 Implementation Details'!$B$15="yes",K96*1.5,K96)</f>
        <v>40230</v>
      </c>
      <c r="R96" s="54">
        <f>IF('1 Implementation Details'!$B$15="yes",L96*1.5,L96)</f>
        <v>19.34</v>
      </c>
    </row>
    <row r="97" spans="1:18" ht="14.4">
      <c r="A97" s="75" t="s">
        <v>312</v>
      </c>
      <c r="B97" s="76">
        <v>79095</v>
      </c>
      <c r="C97" s="76">
        <v>84750</v>
      </c>
      <c r="D97" s="76">
        <v>84900</v>
      </c>
      <c r="E97" s="76">
        <v>87600</v>
      </c>
      <c r="F97" s="77">
        <v>86940</v>
      </c>
      <c r="G97" s="76">
        <v>85020</v>
      </c>
      <c r="H97" s="76">
        <v>88920</v>
      </c>
      <c r="I97" s="76">
        <v>51675</v>
      </c>
      <c r="J97" s="78" t="e">
        <v>#N/A</v>
      </c>
      <c r="K97" s="76">
        <v>42100</v>
      </c>
      <c r="L97" s="88">
        <v>20.239999999999998</v>
      </c>
      <c r="M97" s="76">
        <v>115575</v>
      </c>
      <c r="N97" s="76">
        <v>94185</v>
      </c>
      <c r="O97" s="81">
        <v>152520</v>
      </c>
      <c r="P97" s="1">
        <v>20.239999999999998</v>
      </c>
      <c r="Q97" s="84">
        <f>IF('1 Implementation Details'!$B$15="yes",K97*1.5,K97)</f>
        <v>42100</v>
      </c>
      <c r="R97" s="54">
        <f>IF('1 Implementation Details'!$B$15="yes",L97*1.5,L97)</f>
        <v>20.239999999999998</v>
      </c>
    </row>
    <row r="98" spans="1:18" ht="14.4">
      <c r="A98" s="75" t="s">
        <v>313</v>
      </c>
      <c r="B98" s="79" t="e">
        <v>#N/A</v>
      </c>
      <c r="C98" s="76" t="e">
        <v>#N/A</v>
      </c>
      <c r="D98" s="79" t="e">
        <v>#N/A</v>
      </c>
      <c r="E98" s="76" t="e">
        <v>#N/A</v>
      </c>
      <c r="F98" s="77" t="e">
        <v>#N/A</v>
      </c>
      <c r="G98" s="79" t="e">
        <v>#N/A</v>
      </c>
      <c r="H98" s="79" t="e">
        <v>#N/A</v>
      </c>
      <c r="I98" s="76">
        <v>49905</v>
      </c>
      <c r="J98" s="78">
        <v>26.895</v>
      </c>
      <c r="K98" s="76">
        <v>42440</v>
      </c>
      <c r="L98" s="88">
        <v>20.399999999999999</v>
      </c>
      <c r="M98" s="76">
        <v>96240</v>
      </c>
      <c r="N98" s="76">
        <v>86775</v>
      </c>
      <c r="O98" s="81" t="e">
        <v>#N/A</v>
      </c>
      <c r="P98" s="1">
        <v>20.399999999999999</v>
      </c>
      <c r="Q98" s="84">
        <f>IF('1 Implementation Details'!$B$15="yes",K98*1.5,K98)</f>
        <v>42440</v>
      </c>
      <c r="R98" s="54">
        <f>IF('1 Implementation Details'!$B$15="yes",L98*1.5,L98)</f>
        <v>20.399999999999999</v>
      </c>
    </row>
    <row r="99" spans="1:18" ht="14.4">
      <c r="A99" s="75" t="s">
        <v>314</v>
      </c>
      <c r="B99" s="76">
        <v>90960</v>
      </c>
      <c r="C99" s="76">
        <v>88185</v>
      </c>
      <c r="D99" s="76">
        <v>88860</v>
      </c>
      <c r="E99" s="76">
        <v>88200</v>
      </c>
      <c r="F99" s="77">
        <v>90435</v>
      </c>
      <c r="G99" s="76">
        <v>94170</v>
      </c>
      <c r="H99" s="76">
        <v>92265</v>
      </c>
      <c r="I99" s="76">
        <v>38700</v>
      </c>
      <c r="J99" s="75">
        <v>30.87</v>
      </c>
      <c r="K99" s="76">
        <v>41140</v>
      </c>
      <c r="L99" s="88">
        <v>19.78</v>
      </c>
      <c r="M99" s="76">
        <v>97170</v>
      </c>
      <c r="N99" s="76">
        <v>95115</v>
      </c>
      <c r="O99" s="81">
        <v>149700</v>
      </c>
      <c r="P99" s="1">
        <v>19.78</v>
      </c>
      <c r="Q99" s="84">
        <f>IF('1 Implementation Details'!$B$15="yes",K99*1.5,K99)</f>
        <v>41140</v>
      </c>
      <c r="R99" s="54">
        <f>IF('1 Implementation Details'!$B$15="yes",L99*1.5,L99)</f>
        <v>19.78</v>
      </c>
    </row>
    <row r="100" spans="1:18" ht="14.4">
      <c r="A100" s="75" t="s">
        <v>315</v>
      </c>
      <c r="B100" s="79">
        <v>96855</v>
      </c>
      <c r="C100" s="76">
        <v>88830</v>
      </c>
      <c r="D100" s="76">
        <v>91875</v>
      </c>
      <c r="E100" s="76">
        <v>102180</v>
      </c>
      <c r="F100" s="79">
        <v>87690</v>
      </c>
      <c r="G100" s="79" t="e">
        <v>#N/A</v>
      </c>
      <c r="H100" s="76">
        <v>95685</v>
      </c>
      <c r="I100" s="76">
        <v>39405</v>
      </c>
      <c r="J100" s="78">
        <v>24.614999999999998</v>
      </c>
      <c r="K100" s="76">
        <v>40860</v>
      </c>
      <c r="L100" s="88">
        <v>19.64</v>
      </c>
      <c r="M100" s="76">
        <v>124260</v>
      </c>
      <c r="N100" s="76">
        <v>94995</v>
      </c>
      <c r="O100" s="81">
        <v>141735</v>
      </c>
      <c r="P100" s="1">
        <v>19.64</v>
      </c>
      <c r="Q100" s="84">
        <f>IF('1 Implementation Details'!$B$15="yes",K100*1.5,K100)</f>
        <v>40860</v>
      </c>
      <c r="R100" s="54">
        <f>IF('1 Implementation Details'!$B$15="yes",L100*1.5,L100)</f>
        <v>19.64</v>
      </c>
    </row>
    <row r="101" spans="1:18" ht="14.4">
      <c r="A101" s="75" t="s">
        <v>316</v>
      </c>
      <c r="B101" s="76" t="e">
        <v>#N/A</v>
      </c>
      <c r="C101" s="76">
        <v>80655</v>
      </c>
      <c r="D101" s="76" t="e">
        <v>#N/A</v>
      </c>
      <c r="E101" s="79" t="e">
        <v>#N/A</v>
      </c>
      <c r="F101" s="77" t="e">
        <v>#N/A</v>
      </c>
      <c r="G101" s="79" t="e">
        <v>#N/A</v>
      </c>
      <c r="H101" s="76" t="e">
        <v>#N/A</v>
      </c>
      <c r="I101" s="76">
        <v>43905</v>
      </c>
      <c r="J101" s="78" t="e">
        <v>#N/A</v>
      </c>
      <c r="K101" s="79" t="e">
        <v>#N/A</v>
      </c>
      <c r="L101" s="80" t="e">
        <v>#N/A</v>
      </c>
      <c r="M101" s="76" t="e">
        <v>#N/A</v>
      </c>
      <c r="N101" s="76">
        <v>83775</v>
      </c>
      <c r="O101" s="80">
        <v>133860</v>
      </c>
      <c r="P101" s="1" t="e">
        <v>#N/A</v>
      </c>
      <c r="Q101" s="1" t="e">
        <f>IF('1 Implementation Details'!$B$15="yes",K101*1.5,K101)</f>
        <v>#N/A</v>
      </c>
      <c r="R101" s="54" t="e">
        <f>IF('1 Implementation Details'!$B$15="yes",L101*1.5,L101)</f>
        <v>#N/A</v>
      </c>
    </row>
    <row r="102" spans="1:18" ht="14.4">
      <c r="A102" s="75" t="s">
        <v>317</v>
      </c>
      <c r="B102" s="76">
        <v>119535</v>
      </c>
      <c r="C102" s="76">
        <v>121380</v>
      </c>
      <c r="D102" s="79">
        <v>119025</v>
      </c>
      <c r="E102" s="76">
        <v>117105</v>
      </c>
      <c r="F102" s="77">
        <v>116850</v>
      </c>
      <c r="G102" s="79">
        <v>101940</v>
      </c>
      <c r="H102" s="76">
        <v>104850</v>
      </c>
      <c r="I102" s="76">
        <v>53265</v>
      </c>
      <c r="J102" s="78">
        <v>27.78</v>
      </c>
      <c r="K102" s="76">
        <v>45590</v>
      </c>
      <c r="L102" s="88">
        <v>21.92</v>
      </c>
      <c r="M102" s="76">
        <v>116310</v>
      </c>
      <c r="N102" s="76">
        <v>104955</v>
      </c>
      <c r="O102" s="81">
        <v>149925</v>
      </c>
      <c r="P102" s="1">
        <v>21.92</v>
      </c>
      <c r="Q102" s="84">
        <f>IF('1 Implementation Details'!$B$15="yes",K102*1.5,K102)</f>
        <v>45590</v>
      </c>
      <c r="R102" s="54">
        <f>IF('1 Implementation Details'!$B$15="yes",L102*1.5,L102)</f>
        <v>21.92</v>
      </c>
    </row>
    <row r="103" spans="1:18" ht="14.4">
      <c r="A103" s="75" t="s">
        <v>318</v>
      </c>
      <c r="B103" s="79">
        <v>131355</v>
      </c>
      <c r="C103" s="76">
        <v>120735</v>
      </c>
      <c r="D103" s="76">
        <v>122745</v>
      </c>
      <c r="E103" s="76">
        <v>113550</v>
      </c>
      <c r="F103" s="77">
        <v>116895</v>
      </c>
      <c r="G103" s="79">
        <v>119565</v>
      </c>
      <c r="H103" s="79">
        <v>114990</v>
      </c>
      <c r="I103" s="76">
        <v>62745</v>
      </c>
      <c r="J103" s="79">
        <v>33.945</v>
      </c>
      <c r="K103" s="77">
        <v>65640</v>
      </c>
      <c r="L103" s="80">
        <v>31.56</v>
      </c>
      <c r="M103" s="76">
        <v>118950</v>
      </c>
      <c r="N103" s="76">
        <v>96465</v>
      </c>
      <c r="O103" s="81">
        <v>189135</v>
      </c>
      <c r="P103" s="1">
        <v>31.56</v>
      </c>
      <c r="Q103" s="84">
        <f>IF('1 Implementation Details'!$B$15="yes",K103*1.5,K103)</f>
        <v>65640</v>
      </c>
      <c r="R103" s="54">
        <f>IF('1 Implementation Details'!$B$15="yes",L103*1.5,L103)</f>
        <v>31.56</v>
      </c>
    </row>
    <row r="104" spans="1:18" ht="14.4">
      <c r="A104" s="75" t="s">
        <v>319</v>
      </c>
      <c r="B104" s="76">
        <v>86355</v>
      </c>
      <c r="C104" s="76">
        <v>87345</v>
      </c>
      <c r="D104" s="76">
        <v>87390</v>
      </c>
      <c r="E104" s="76">
        <v>90915</v>
      </c>
      <c r="F104" s="77">
        <v>97995</v>
      </c>
      <c r="G104" s="76">
        <v>87480</v>
      </c>
      <c r="H104" s="76">
        <v>88455</v>
      </c>
      <c r="I104" s="76">
        <v>47415</v>
      </c>
      <c r="J104" s="78">
        <v>25.155000000000001</v>
      </c>
      <c r="K104" s="76">
        <v>35710</v>
      </c>
      <c r="L104" s="88">
        <v>17.170000000000002</v>
      </c>
      <c r="M104" s="76">
        <v>101955</v>
      </c>
      <c r="N104" s="76">
        <v>88695</v>
      </c>
      <c r="O104" s="81">
        <v>130575</v>
      </c>
      <c r="P104" s="1">
        <v>17.170000000000002</v>
      </c>
      <c r="Q104" s="84">
        <f>IF('1 Implementation Details'!$B$15="yes",K104*1.5,K104)</f>
        <v>35710</v>
      </c>
      <c r="R104" s="54">
        <f>IF('1 Implementation Details'!$B$15="yes",L104*1.5,L104)</f>
        <v>17.170000000000002</v>
      </c>
    </row>
    <row r="105" spans="1:18" ht="14.4">
      <c r="A105" s="75" t="s">
        <v>320</v>
      </c>
      <c r="B105" s="76">
        <v>113130</v>
      </c>
      <c r="C105" s="76">
        <v>114840</v>
      </c>
      <c r="D105" s="76">
        <v>122415</v>
      </c>
      <c r="E105" s="76">
        <v>124200</v>
      </c>
      <c r="F105" s="77">
        <v>126750</v>
      </c>
      <c r="G105" s="76" t="e">
        <v>#N/A</v>
      </c>
      <c r="H105" s="76" t="e">
        <v>#N/A</v>
      </c>
      <c r="I105" s="76">
        <v>58800</v>
      </c>
      <c r="J105" s="78">
        <v>41.58</v>
      </c>
      <c r="K105" s="79" t="e">
        <v>#N/A</v>
      </c>
      <c r="L105" s="80" t="e">
        <v>#N/A</v>
      </c>
      <c r="M105" s="76">
        <v>108540</v>
      </c>
      <c r="N105" s="76">
        <v>114675</v>
      </c>
      <c r="O105" s="81">
        <v>178860</v>
      </c>
      <c r="P105" s="1" t="e">
        <v>#N/A</v>
      </c>
      <c r="Q105" s="1" t="e">
        <f>IF('1 Implementation Details'!$B$15="yes",K105*1.5,K105)</f>
        <v>#N/A</v>
      </c>
      <c r="R105" s="54" t="e">
        <f>IF('1 Implementation Details'!$B$15="yes",L105*1.5,L105)</f>
        <v>#N/A</v>
      </c>
    </row>
    <row r="106" spans="1:18" ht="14.4">
      <c r="A106" s="75" t="s">
        <v>321</v>
      </c>
      <c r="B106" s="76">
        <v>86910</v>
      </c>
      <c r="C106" s="76">
        <v>90660</v>
      </c>
      <c r="D106" s="76">
        <v>89070</v>
      </c>
      <c r="E106" s="76">
        <v>91350</v>
      </c>
      <c r="F106" s="79" t="e">
        <v>#N/A</v>
      </c>
      <c r="G106" s="79" t="e">
        <v>#N/A</v>
      </c>
      <c r="H106" s="79">
        <v>90735</v>
      </c>
      <c r="I106" s="76">
        <v>43890</v>
      </c>
      <c r="J106" s="78">
        <v>24.344999999999999</v>
      </c>
      <c r="K106" s="76">
        <v>37030</v>
      </c>
      <c r="L106" s="88">
        <v>17.8</v>
      </c>
      <c r="M106" s="76">
        <v>112080</v>
      </c>
      <c r="N106" s="79">
        <v>94020</v>
      </c>
      <c r="O106" s="81">
        <v>136725</v>
      </c>
      <c r="P106" s="1">
        <v>17.8</v>
      </c>
      <c r="Q106" s="84">
        <f>IF('1 Implementation Details'!$B$15="yes",K106*1.5,K106)</f>
        <v>37030</v>
      </c>
      <c r="R106" s="54">
        <f>IF('1 Implementation Details'!$B$15="yes",L106*1.5,L106)</f>
        <v>17.8</v>
      </c>
    </row>
    <row r="107" spans="1:18" ht="14.4">
      <c r="A107" s="75" t="s">
        <v>322</v>
      </c>
      <c r="B107" s="79" t="e">
        <v>#N/A</v>
      </c>
      <c r="C107" s="76" t="e">
        <v>#N/A</v>
      </c>
      <c r="D107" s="76" t="e">
        <v>#N/A</v>
      </c>
      <c r="E107" s="76">
        <v>100935</v>
      </c>
      <c r="F107" s="77">
        <v>94485</v>
      </c>
      <c r="G107" s="76" t="e">
        <v>#N/A</v>
      </c>
      <c r="H107" s="76">
        <v>104115</v>
      </c>
      <c r="I107" s="76">
        <v>52560</v>
      </c>
      <c r="J107" s="78">
        <v>36.18</v>
      </c>
      <c r="K107" s="76" t="e">
        <v>#N/A</v>
      </c>
      <c r="L107" s="88" t="e">
        <v>#N/A</v>
      </c>
      <c r="M107" s="76">
        <v>118440</v>
      </c>
      <c r="N107" s="76">
        <v>85650</v>
      </c>
      <c r="O107" s="81">
        <v>152010</v>
      </c>
      <c r="P107" s="1" t="e">
        <v>#N/A</v>
      </c>
      <c r="Q107" s="84" t="e">
        <f>IF('1 Implementation Details'!$B$15="yes",K107*1.5,K107)</f>
        <v>#N/A</v>
      </c>
      <c r="R107" s="54" t="e">
        <f>IF('1 Implementation Details'!$B$15="yes",L107*1.5,L107)</f>
        <v>#N/A</v>
      </c>
    </row>
    <row r="108" spans="1:18" ht="14.4">
      <c r="A108" s="75" t="s">
        <v>323</v>
      </c>
      <c r="B108" s="76">
        <v>96945</v>
      </c>
      <c r="C108" s="76">
        <v>97110</v>
      </c>
      <c r="D108" s="76">
        <v>96750</v>
      </c>
      <c r="E108" s="76">
        <v>100560</v>
      </c>
      <c r="F108" s="77">
        <v>98925</v>
      </c>
      <c r="G108" s="76">
        <v>100410</v>
      </c>
      <c r="H108" s="76">
        <v>99315</v>
      </c>
      <c r="I108" s="76">
        <v>46380</v>
      </c>
      <c r="J108" s="75">
        <v>25.965</v>
      </c>
      <c r="K108" s="77">
        <v>38090</v>
      </c>
      <c r="L108" s="80">
        <v>18.309999999999999</v>
      </c>
      <c r="M108" s="76">
        <v>115320</v>
      </c>
      <c r="N108" s="76">
        <v>102165</v>
      </c>
      <c r="O108" s="81">
        <v>148440</v>
      </c>
      <c r="P108" s="1">
        <v>18.309999999999999</v>
      </c>
      <c r="Q108" s="84">
        <f>IF('1 Implementation Details'!$B$15="yes",K108*1.5,K108)</f>
        <v>38090</v>
      </c>
      <c r="R108" s="54">
        <f>IF('1 Implementation Details'!$B$15="yes",L108*1.5,L108)</f>
        <v>18.309999999999999</v>
      </c>
    </row>
    <row r="109" spans="1:18" ht="14.4">
      <c r="A109" s="75" t="s">
        <v>324</v>
      </c>
      <c r="B109" s="76">
        <v>100110</v>
      </c>
      <c r="C109" s="76">
        <v>97500</v>
      </c>
      <c r="D109" s="76">
        <v>102975</v>
      </c>
      <c r="E109" s="76">
        <v>102450</v>
      </c>
      <c r="F109" s="77">
        <v>91365</v>
      </c>
      <c r="G109" s="76" t="e">
        <v>#N/A</v>
      </c>
      <c r="H109" s="76">
        <v>101400</v>
      </c>
      <c r="I109" s="76">
        <v>41550</v>
      </c>
      <c r="J109" s="78">
        <v>22.635000000000002</v>
      </c>
      <c r="K109" s="76" t="e">
        <v>#N/A</v>
      </c>
      <c r="L109" s="88" t="e">
        <v>#N/A</v>
      </c>
      <c r="M109" s="76">
        <v>108480</v>
      </c>
      <c r="N109" s="76">
        <v>104685</v>
      </c>
      <c r="O109" s="81">
        <v>146055</v>
      </c>
      <c r="P109" s="1" t="e">
        <v>#N/A</v>
      </c>
      <c r="Q109" s="84" t="e">
        <f>IF('1 Implementation Details'!$B$15="yes",K109*1.5,K109)</f>
        <v>#N/A</v>
      </c>
      <c r="R109" s="54" t="e">
        <f>IF('1 Implementation Details'!$B$15="yes",L109*1.5,L109)</f>
        <v>#N/A</v>
      </c>
    </row>
    <row r="110" spans="1:18" ht="14.4">
      <c r="A110" s="75" t="s">
        <v>325</v>
      </c>
      <c r="B110" s="76">
        <v>131910</v>
      </c>
      <c r="C110" s="76">
        <v>130935</v>
      </c>
      <c r="D110" s="76">
        <v>127380</v>
      </c>
      <c r="E110" s="76">
        <v>122655</v>
      </c>
      <c r="F110" s="76">
        <v>128085</v>
      </c>
      <c r="G110" s="76">
        <v>117285</v>
      </c>
      <c r="H110" s="76" t="e">
        <v>#N/A</v>
      </c>
      <c r="I110" s="76">
        <v>58425</v>
      </c>
      <c r="J110" s="90">
        <v>40.590000000000003</v>
      </c>
      <c r="K110" s="77">
        <v>60210</v>
      </c>
      <c r="L110" s="86">
        <v>28.95</v>
      </c>
      <c r="M110" s="76">
        <v>164400</v>
      </c>
      <c r="N110" s="76">
        <v>116715</v>
      </c>
      <c r="O110" s="81">
        <v>226620</v>
      </c>
      <c r="P110" s="84">
        <v>28.95</v>
      </c>
      <c r="Q110" s="84">
        <f>IF('1 Implementation Details'!$B$15="yes",K110*1.5,K110)</f>
        <v>60210</v>
      </c>
      <c r="R110" s="87">
        <f>IF('1 Implementation Details'!$B$15="yes",L110*1.5,L110)</f>
        <v>28.95</v>
      </c>
    </row>
    <row r="111" spans="1:18" ht="14.4">
      <c r="A111" s="75" t="s">
        <v>326</v>
      </c>
      <c r="B111" s="76">
        <v>89445</v>
      </c>
      <c r="C111" s="76">
        <v>91785</v>
      </c>
      <c r="D111" s="76">
        <v>97335</v>
      </c>
      <c r="E111" s="76">
        <v>89835</v>
      </c>
      <c r="F111" s="76">
        <v>84570</v>
      </c>
      <c r="G111" s="76" t="e">
        <v>#N/A</v>
      </c>
      <c r="H111" s="76">
        <v>81105</v>
      </c>
      <c r="I111" s="76">
        <v>50550</v>
      </c>
      <c r="J111" s="82">
        <v>36.765000000000001</v>
      </c>
      <c r="K111" s="76" t="e">
        <v>#N/A</v>
      </c>
      <c r="L111" s="83" t="e">
        <v>#N/A</v>
      </c>
      <c r="M111" s="76">
        <v>97395</v>
      </c>
      <c r="N111" s="76" t="e">
        <v>#N/A</v>
      </c>
      <c r="O111" s="81">
        <v>147015</v>
      </c>
      <c r="P111" s="52" t="e">
        <v>#N/A</v>
      </c>
      <c r="Q111" s="84" t="e">
        <f>IF('1 Implementation Details'!$B$15="yes",K111*1.5,K111)</f>
        <v>#N/A</v>
      </c>
      <c r="R111" s="85" t="e">
        <f>IF('1 Implementation Details'!$B$15="yes",L111*1.5,L111)</f>
        <v>#N/A</v>
      </c>
    </row>
    <row r="112" spans="1:18" ht="14.4">
      <c r="A112" s="75" t="s">
        <v>327</v>
      </c>
      <c r="B112" s="76" t="e">
        <v>#N/A</v>
      </c>
      <c r="C112" s="76">
        <v>84210</v>
      </c>
      <c r="D112" s="76">
        <v>85095</v>
      </c>
      <c r="E112" s="76">
        <v>88275</v>
      </c>
      <c r="F112" s="77">
        <v>80415</v>
      </c>
      <c r="G112" s="76" t="e">
        <v>#N/A</v>
      </c>
      <c r="H112" s="76" t="e">
        <v>#N/A</v>
      </c>
      <c r="I112" s="76">
        <v>35775</v>
      </c>
      <c r="J112" s="78" t="e">
        <v>#N/A</v>
      </c>
      <c r="K112" s="76" t="e">
        <v>#N/A</v>
      </c>
      <c r="L112" s="88" t="e">
        <v>#N/A</v>
      </c>
      <c r="M112" s="76">
        <v>108045</v>
      </c>
      <c r="N112" s="76">
        <v>80925</v>
      </c>
      <c r="O112" s="81">
        <v>136575</v>
      </c>
      <c r="P112" s="1" t="e">
        <v>#N/A</v>
      </c>
      <c r="Q112" s="84" t="e">
        <f>IF('1 Implementation Details'!$B$15="yes",K112*1.5,K112)</f>
        <v>#N/A</v>
      </c>
      <c r="R112" s="54" t="e">
        <f>IF('1 Implementation Details'!$B$15="yes",L112*1.5,L112)</f>
        <v>#N/A</v>
      </c>
    </row>
    <row r="113" spans="1:18" ht="14.4">
      <c r="A113" s="75" t="s">
        <v>328</v>
      </c>
      <c r="B113" s="76">
        <v>95085</v>
      </c>
      <c r="C113" s="76">
        <v>90960</v>
      </c>
      <c r="D113" s="76">
        <v>92835</v>
      </c>
      <c r="E113" s="76">
        <v>101595</v>
      </c>
      <c r="F113" s="77">
        <v>91245</v>
      </c>
      <c r="G113" s="76">
        <v>96390</v>
      </c>
      <c r="H113" s="76">
        <v>99195</v>
      </c>
      <c r="I113" s="76">
        <v>50220</v>
      </c>
      <c r="J113" s="78">
        <v>27.99</v>
      </c>
      <c r="K113" s="76">
        <v>58960</v>
      </c>
      <c r="L113" s="88">
        <v>28.35</v>
      </c>
      <c r="M113" s="76">
        <v>107550</v>
      </c>
      <c r="N113" s="76">
        <v>90675</v>
      </c>
      <c r="O113" s="81">
        <v>162345</v>
      </c>
      <c r="P113" s="1">
        <v>28.35</v>
      </c>
      <c r="Q113" s="84">
        <f>IF('1 Implementation Details'!$B$15="yes",K113*1.5,K113)</f>
        <v>58960</v>
      </c>
      <c r="R113" s="54">
        <f>IF('1 Implementation Details'!$B$15="yes",L113*1.5,L113)</f>
        <v>28.35</v>
      </c>
    </row>
    <row r="114" spans="1:18" ht="14.4">
      <c r="A114" s="75" t="s">
        <v>329</v>
      </c>
      <c r="B114" s="76">
        <v>103095</v>
      </c>
      <c r="C114" s="76">
        <v>109350</v>
      </c>
      <c r="D114" s="76">
        <v>109890</v>
      </c>
      <c r="E114" s="76">
        <v>115305</v>
      </c>
      <c r="F114" s="77">
        <v>111315</v>
      </c>
      <c r="G114" s="76">
        <v>116415</v>
      </c>
      <c r="H114" s="76">
        <v>118020</v>
      </c>
      <c r="I114" s="76">
        <v>53010</v>
      </c>
      <c r="J114" s="78">
        <v>26.49</v>
      </c>
      <c r="K114" s="76">
        <v>41740</v>
      </c>
      <c r="L114" s="88">
        <v>20.07</v>
      </c>
      <c r="M114" s="76">
        <v>108990</v>
      </c>
      <c r="N114" s="76">
        <v>83475</v>
      </c>
      <c r="O114" s="81">
        <v>161685</v>
      </c>
      <c r="P114" s="1">
        <v>20.07</v>
      </c>
      <c r="Q114" s="84">
        <f>IF('1 Implementation Details'!$B$15="yes",K114*1.5,K114)</f>
        <v>41740</v>
      </c>
      <c r="R114" s="54">
        <f>IF('1 Implementation Details'!$B$15="yes",L114*1.5,L114)</f>
        <v>20.07</v>
      </c>
    </row>
    <row r="115" spans="1:18" ht="14.4">
      <c r="A115" s="75" t="s">
        <v>330</v>
      </c>
      <c r="B115" s="76" t="e">
        <v>#N/A</v>
      </c>
      <c r="C115" s="76">
        <v>86430</v>
      </c>
      <c r="D115" s="76" t="e">
        <v>#N/A</v>
      </c>
      <c r="E115" s="76">
        <v>91695</v>
      </c>
      <c r="F115" s="77">
        <v>84630</v>
      </c>
      <c r="G115" s="76" t="e">
        <v>#N/A</v>
      </c>
      <c r="H115" s="76">
        <v>88320</v>
      </c>
      <c r="I115" s="76">
        <v>35700</v>
      </c>
      <c r="J115" s="78">
        <v>15.885</v>
      </c>
      <c r="K115" s="76" t="e">
        <v>#N/A</v>
      </c>
      <c r="L115" s="88" t="e">
        <v>#N/A</v>
      </c>
      <c r="M115" s="76" t="e">
        <v>#N/A</v>
      </c>
      <c r="N115" s="76">
        <v>91290</v>
      </c>
      <c r="O115" s="81">
        <v>144975</v>
      </c>
      <c r="P115" s="1" t="e">
        <v>#N/A</v>
      </c>
      <c r="Q115" s="84" t="e">
        <f>IF('1 Implementation Details'!$B$15="yes",K115*1.5,K115)</f>
        <v>#N/A</v>
      </c>
      <c r="R115" s="54" t="e">
        <f>IF('1 Implementation Details'!$B$15="yes",L115*1.5,L115)</f>
        <v>#N/A</v>
      </c>
    </row>
    <row r="116" spans="1:18" ht="14.4">
      <c r="A116" s="75" t="s">
        <v>331</v>
      </c>
      <c r="B116" s="76">
        <v>84015</v>
      </c>
      <c r="C116" s="76">
        <v>87120</v>
      </c>
      <c r="D116" s="76">
        <v>87435</v>
      </c>
      <c r="E116" s="76">
        <v>96120</v>
      </c>
      <c r="F116" s="77">
        <v>93120</v>
      </c>
      <c r="G116" s="76" t="e">
        <v>#N/A</v>
      </c>
      <c r="H116" s="76">
        <v>87255</v>
      </c>
      <c r="I116" s="76">
        <v>67530</v>
      </c>
      <c r="J116" s="78">
        <v>25.245000000000001</v>
      </c>
      <c r="K116" s="76" t="e">
        <v>#N/A</v>
      </c>
      <c r="L116" s="88" t="e">
        <v>#N/A</v>
      </c>
      <c r="M116" s="76">
        <v>97245</v>
      </c>
      <c r="N116" s="76">
        <v>81270</v>
      </c>
      <c r="O116" s="81">
        <v>146940</v>
      </c>
      <c r="P116" s="1" t="e">
        <v>#N/A</v>
      </c>
      <c r="Q116" s="84" t="e">
        <f>IF('1 Implementation Details'!$B$15="yes",K116*1.5,K116)</f>
        <v>#N/A</v>
      </c>
      <c r="R116" s="54" t="e">
        <f>IF('1 Implementation Details'!$B$15="yes",L116*1.5,L116)</f>
        <v>#N/A</v>
      </c>
    </row>
    <row r="117" spans="1:18" ht="14.4">
      <c r="A117" s="75" t="s">
        <v>332</v>
      </c>
      <c r="B117" s="79">
        <v>89820</v>
      </c>
      <c r="C117" s="79">
        <v>85815</v>
      </c>
      <c r="D117" s="76">
        <v>85890</v>
      </c>
      <c r="E117" s="79">
        <v>96750</v>
      </c>
      <c r="F117" s="79" t="e">
        <v>#N/A</v>
      </c>
      <c r="G117" s="79" t="e">
        <v>#N/A</v>
      </c>
      <c r="H117" s="79" t="e">
        <v>#N/A</v>
      </c>
      <c r="I117" s="76">
        <v>44955</v>
      </c>
      <c r="J117" s="78">
        <v>25.934999999999999</v>
      </c>
      <c r="K117" s="77">
        <v>40500</v>
      </c>
      <c r="L117" s="80">
        <v>19.47</v>
      </c>
      <c r="M117" s="79">
        <v>96090</v>
      </c>
      <c r="N117" s="76">
        <v>92985</v>
      </c>
      <c r="O117" s="81">
        <v>133305</v>
      </c>
      <c r="P117" s="1">
        <v>19.47</v>
      </c>
      <c r="Q117" s="84">
        <f>IF('1 Implementation Details'!$B$15="yes",K117*1.5,K117)</f>
        <v>40500</v>
      </c>
      <c r="R117" s="54">
        <f>IF('1 Implementation Details'!$B$15="yes",L117*1.5,L117)</f>
        <v>19.47</v>
      </c>
    </row>
    <row r="118" spans="1:18" ht="14.4">
      <c r="A118" s="75" t="s">
        <v>333</v>
      </c>
      <c r="B118" s="76">
        <v>99660</v>
      </c>
      <c r="C118" s="76">
        <v>100665</v>
      </c>
      <c r="D118" s="76">
        <v>100605</v>
      </c>
      <c r="E118" s="76">
        <v>106290</v>
      </c>
      <c r="F118" s="77">
        <v>104055</v>
      </c>
      <c r="G118" s="76">
        <v>102960</v>
      </c>
      <c r="H118" s="76">
        <v>106650</v>
      </c>
      <c r="I118" s="76">
        <v>56790</v>
      </c>
      <c r="J118" s="78" t="e">
        <v>#N/A</v>
      </c>
      <c r="K118" s="76">
        <v>44860</v>
      </c>
      <c r="L118" s="88">
        <v>21.57</v>
      </c>
      <c r="M118" s="76">
        <v>125955</v>
      </c>
      <c r="N118" s="76">
        <v>107325</v>
      </c>
      <c r="O118" s="81">
        <v>165330</v>
      </c>
      <c r="P118" s="1">
        <v>21.57</v>
      </c>
      <c r="Q118" s="84">
        <f>IF('1 Implementation Details'!$B$15="yes",K118*1.5,K118)</f>
        <v>44860</v>
      </c>
      <c r="R118" s="54">
        <f>IF('1 Implementation Details'!$B$15="yes",L118*1.5,L118)</f>
        <v>21.57</v>
      </c>
    </row>
    <row r="119" spans="1:18" ht="14.4">
      <c r="A119" s="75" t="s">
        <v>334</v>
      </c>
      <c r="B119" s="76">
        <v>100365</v>
      </c>
      <c r="C119" s="76">
        <v>90735</v>
      </c>
      <c r="D119" s="76">
        <v>99780</v>
      </c>
      <c r="E119" s="76">
        <v>96705</v>
      </c>
      <c r="F119" s="77">
        <v>89970</v>
      </c>
      <c r="G119" s="79">
        <v>98040</v>
      </c>
      <c r="H119" s="76">
        <v>101250</v>
      </c>
      <c r="I119" s="76">
        <v>49605</v>
      </c>
      <c r="J119" s="78">
        <v>28.815000000000001</v>
      </c>
      <c r="K119" s="76">
        <v>44870</v>
      </c>
      <c r="L119" s="88">
        <v>21.57</v>
      </c>
      <c r="M119" s="76">
        <v>127935</v>
      </c>
      <c r="N119" s="76">
        <v>96645</v>
      </c>
      <c r="O119" s="81">
        <v>174135</v>
      </c>
      <c r="P119" s="1">
        <v>21.57</v>
      </c>
      <c r="Q119" s="84">
        <f>IF('1 Implementation Details'!$B$15="yes",K119*1.5,K119)</f>
        <v>44870</v>
      </c>
      <c r="R119" s="54">
        <f>IF('1 Implementation Details'!$B$15="yes",L119*1.5,L119)</f>
        <v>21.57</v>
      </c>
    </row>
    <row r="120" spans="1:18" ht="14.4">
      <c r="A120" s="75" t="s">
        <v>335</v>
      </c>
      <c r="B120" s="76">
        <v>100920</v>
      </c>
      <c r="C120" s="76">
        <v>101580</v>
      </c>
      <c r="D120" s="76">
        <v>102030</v>
      </c>
      <c r="E120" s="76">
        <v>106920</v>
      </c>
      <c r="F120" s="77">
        <v>104085</v>
      </c>
      <c r="G120" s="76">
        <v>100860</v>
      </c>
      <c r="H120" s="76">
        <v>112935</v>
      </c>
      <c r="I120" s="76">
        <v>49965</v>
      </c>
      <c r="J120" s="79">
        <v>27.975000000000001</v>
      </c>
      <c r="K120" s="76">
        <v>43620</v>
      </c>
      <c r="L120" s="88">
        <v>20.97</v>
      </c>
      <c r="M120" s="76">
        <v>119955</v>
      </c>
      <c r="N120" s="76">
        <v>90510</v>
      </c>
      <c r="O120" s="81">
        <v>158685</v>
      </c>
      <c r="P120" s="1">
        <v>20.97</v>
      </c>
      <c r="Q120" s="84">
        <f>IF('1 Implementation Details'!$B$15="yes",K120*1.5,K120)</f>
        <v>43620</v>
      </c>
      <c r="R120" s="54">
        <f>IF('1 Implementation Details'!$B$15="yes",L120*1.5,L120)</f>
        <v>20.97</v>
      </c>
    </row>
    <row r="121" spans="1:18" ht="14.4">
      <c r="A121" s="75" t="s">
        <v>336</v>
      </c>
      <c r="B121" s="76" t="e">
        <v>#N/A</v>
      </c>
      <c r="C121" s="76">
        <v>78885</v>
      </c>
      <c r="D121" s="76">
        <v>81675</v>
      </c>
      <c r="E121" s="76">
        <v>88305</v>
      </c>
      <c r="F121" s="77" t="e">
        <v>#N/A</v>
      </c>
      <c r="G121" s="79" t="e">
        <v>#N/A</v>
      </c>
      <c r="H121" s="76" t="e">
        <v>#N/A</v>
      </c>
      <c r="I121" s="76">
        <v>33810</v>
      </c>
      <c r="J121" s="79">
        <v>19.47</v>
      </c>
      <c r="K121" s="79" t="e">
        <v>#N/A</v>
      </c>
      <c r="L121" s="80" t="e">
        <v>#N/A</v>
      </c>
      <c r="M121" s="76" t="e">
        <v>#N/A</v>
      </c>
      <c r="N121" s="76">
        <v>82725</v>
      </c>
      <c r="O121" s="81">
        <v>132150</v>
      </c>
      <c r="P121" s="1" t="e">
        <v>#N/A</v>
      </c>
      <c r="Q121" s="1" t="e">
        <f>IF('1 Implementation Details'!$B$15="yes",K121*1.5,K121)</f>
        <v>#N/A</v>
      </c>
      <c r="R121" s="54" t="e">
        <f>IF('1 Implementation Details'!$B$15="yes",L121*1.5,L121)</f>
        <v>#N/A</v>
      </c>
    </row>
    <row r="122" spans="1:18" ht="14.4">
      <c r="A122" s="75" t="s">
        <v>337</v>
      </c>
      <c r="B122" s="76">
        <v>90945</v>
      </c>
      <c r="C122" s="76">
        <v>94905</v>
      </c>
      <c r="D122" s="76">
        <v>104160</v>
      </c>
      <c r="E122" s="76">
        <v>103770</v>
      </c>
      <c r="F122" s="76">
        <v>85200</v>
      </c>
      <c r="G122" s="76">
        <v>91185</v>
      </c>
      <c r="H122" s="76">
        <v>92295</v>
      </c>
      <c r="I122" s="76">
        <v>58410</v>
      </c>
      <c r="J122" s="82">
        <v>24.405000000000001</v>
      </c>
      <c r="K122" s="76">
        <v>59410</v>
      </c>
      <c r="L122" s="83">
        <v>28.56</v>
      </c>
      <c r="M122" s="76">
        <v>95265</v>
      </c>
      <c r="N122" s="76">
        <v>101310</v>
      </c>
      <c r="O122" s="81">
        <v>153360</v>
      </c>
      <c r="P122" s="52">
        <v>28.56</v>
      </c>
      <c r="Q122" s="84">
        <f>IF('1 Implementation Details'!$B$15="yes",K122*1.5,K122)</f>
        <v>59410</v>
      </c>
      <c r="R122" s="85">
        <f>IF('1 Implementation Details'!$B$15="yes",L122*1.5,L122)</f>
        <v>28.56</v>
      </c>
    </row>
    <row r="123" spans="1:18" ht="14.4">
      <c r="A123" s="75" t="s">
        <v>338</v>
      </c>
      <c r="B123" s="76" t="e">
        <v>#N/A</v>
      </c>
      <c r="C123" s="76">
        <v>97485</v>
      </c>
      <c r="D123" s="76">
        <v>108630</v>
      </c>
      <c r="E123" s="76">
        <v>103365</v>
      </c>
      <c r="F123" s="77">
        <v>97755</v>
      </c>
      <c r="G123" s="79">
        <v>109350</v>
      </c>
      <c r="H123" s="79">
        <v>102975</v>
      </c>
      <c r="I123" s="76">
        <v>56850</v>
      </c>
      <c r="J123" s="78">
        <v>24.87</v>
      </c>
      <c r="K123" s="76">
        <v>33510</v>
      </c>
      <c r="L123" s="88">
        <v>16.11</v>
      </c>
      <c r="M123" s="76">
        <v>113070</v>
      </c>
      <c r="N123" s="76">
        <v>99045</v>
      </c>
      <c r="O123" s="81">
        <v>182565</v>
      </c>
      <c r="P123" s="1">
        <v>16.11</v>
      </c>
      <c r="Q123" s="84">
        <f>IF('1 Implementation Details'!$B$15="yes",K123*1.5,K123)</f>
        <v>33510</v>
      </c>
      <c r="R123" s="54">
        <f>IF('1 Implementation Details'!$B$15="yes",L123*1.5,L123)</f>
        <v>16.11</v>
      </c>
    </row>
    <row r="124" spans="1:18" ht="14.4">
      <c r="A124" s="75" t="s">
        <v>339</v>
      </c>
      <c r="B124" s="76">
        <v>78165</v>
      </c>
      <c r="C124" s="76">
        <v>87930</v>
      </c>
      <c r="D124" s="76" t="e">
        <v>#N/A</v>
      </c>
      <c r="E124" s="76">
        <v>92970</v>
      </c>
      <c r="F124" s="77">
        <v>88110</v>
      </c>
      <c r="G124" s="79" t="e">
        <v>#N/A</v>
      </c>
      <c r="H124" s="76">
        <v>93135</v>
      </c>
      <c r="I124" s="76">
        <v>44775</v>
      </c>
      <c r="J124" s="78">
        <v>29.864999999999998</v>
      </c>
      <c r="K124" s="76" t="e">
        <v>#N/A</v>
      </c>
      <c r="L124" s="88" t="e">
        <v>#N/A</v>
      </c>
      <c r="M124" s="76">
        <v>107220</v>
      </c>
      <c r="N124" s="76">
        <v>90780</v>
      </c>
      <c r="O124" s="81">
        <v>163830</v>
      </c>
      <c r="P124" s="1" t="e">
        <v>#N/A</v>
      </c>
      <c r="Q124" s="84" t="e">
        <f>IF('1 Implementation Details'!$B$15="yes",K124*1.5,K124)</f>
        <v>#N/A</v>
      </c>
      <c r="R124" s="54" t="e">
        <f>IF('1 Implementation Details'!$B$15="yes",L124*1.5,L124)</f>
        <v>#N/A</v>
      </c>
    </row>
    <row r="125" spans="1:18" ht="14.4">
      <c r="A125" s="75" t="s">
        <v>340</v>
      </c>
      <c r="B125" s="76">
        <v>94275</v>
      </c>
      <c r="C125" s="76">
        <v>94680</v>
      </c>
      <c r="D125" s="76">
        <v>92265</v>
      </c>
      <c r="E125" s="76">
        <v>98610</v>
      </c>
      <c r="F125" s="77">
        <v>95835</v>
      </c>
      <c r="G125" s="76">
        <v>91920</v>
      </c>
      <c r="H125" s="76">
        <v>101265</v>
      </c>
      <c r="I125" s="76">
        <v>56940</v>
      </c>
      <c r="J125" s="78" t="e">
        <v>#VALUE!</v>
      </c>
      <c r="K125" s="76">
        <v>52440</v>
      </c>
      <c r="L125" s="88">
        <v>25.21</v>
      </c>
      <c r="M125" s="76">
        <v>100035</v>
      </c>
      <c r="N125" s="76">
        <v>102075</v>
      </c>
      <c r="O125" s="81">
        <v>153255</v>
      </c>
      <c r="P125" s="1">
        <v>25.21</v>
      </c>
      <c r="Q125" s="84">
        <f>IF('1 Implementation Details'!$B$15="yes",K125*1.5,K125)</f>
        <v>52440</v>
      </c>
      <c r="R125" s="54">
        <f>IF('1 Implementation Details'!$B$15="yes",L125*1.5,L125)</f>
        <v>25.21</v>
      </c>
    </row>
    <row r="126" spans="1:18" ht="14.4">
      <c r="A126" s="75" t="s">
        <v>341</v>
      </c>
      <c r="B126" s="76">
        <v>81375</v>
      </c>
      <c r="C126" s="76">
        <v>82515</v>
      </c>
      <c r="D126" s="76">
        <v>84930</v>
      </c>
      <c r="E126" s="76">
        <v>85560</v>
      </c>
      <c r="F126" s="77">
        <v>88455</v>
      </c>
      <c r="G126" s="76">
        <v>92235</v>
      </c>
      <c r="H126" s="76">
        <v>83385</v>
      </c>
      <c r="I126" s="76">
        <v>45510</v>
      </c>
      <c r="J126" s="78">
        <v>24.69</v>
      </c>
      <c r="K126" s="76">
        <v>45580</v>
      </c>
      <c r="L126" s="88">
        <v>21.91</v>
      </c>
      <c r="M126" s="76">
        <v>101565</v>
      </c>
      <c r="N126" s="76">
        <v>106980</v>
      </c>
      <c r="O126" s="81">
        <v>138285</v>
      </c>
      <c r="P126" s="1">
        <v>21.91</v>
      </c>
      <c r="Q126" s="84">
        <f>IF('1 Implementation Details'!$B$15="yes",K126*1.5,K126)</f>
        <v>45580</v>
      </c>
      <c r="R126" s="54">
        <f>IF('1 Implementation Details'!$B$15="yes",L126*1.5,L126)</f>
        <v>21.91</v>
      </c>
    </row>
    <row r="127" spans="1:18" ht="14.4">
      <c r="A127" s="75" t="s">
        <v>342</v>
      </c>
      <c r="B127" s="79">
        <v>67155</v>
      </c>
      <c r="C127" s="79">
        <v>73575</v>
      </c>
      <c r="D127" s="79">
        <v>73080</v>
      </c>
      <c r="E127" s="79">
        <v>81735</v>
      </c>
      <c r="F127" s="79">
        <v>72135</v>
      </c>
      <c r="G127" s="79">
        <v>74025</v>
      </c>
      <c r="H127" s="79">
        <v>76155</v>
      </c>
      <c r="I127" s="76">
        <v>49830</v>
      </c>
      <c r="J127" s="79" t="e">
        <v>#N/A</v>
      </c>
      <c r="K127" s="79" t="e">
        <v>#N/A</v>
      </c>
      <c r="L127" s="80" t="e">
        <v>#N/A</v>
      </c>
      <c r="M127" s="79">
        <v>97875</v>
      </c>
      <c r="N127" s="76">
        <v>78825</v>
      </c>
      <c r="O127" s="80">
        <v>115710</v>
      </c>
      <c r="P127" s="1" t="e">
        <v>#N/A</v>
      </c>
      <c r="Q127" s="1" t="e">
        <f>IF('1 Implementation Details'!$B$15="yes",K127*1.5,K127)</f>
        <v>#N/A</v>
      </c>
      <c r="R127" s="54" t="e">
        <f>IF('1 Implementation Details'!$B$15="yes",L127*1.5,L127)</f>
        <v>#N/A</v>
      </c>
    </row>
    <row r="128" spans="1:18" ht="14.4">
      <c r="A128" s="75" t="s">
        <v>343</v>
      </c>
      <c r="B128" s="76">
        <v>85440</v>
      </c>
      <c r="C128" s="76">
        <v>87660</v>
      </c>
      <c r="D128" s="76">
        <v>91200</v>
      </c>
      <c r="E128" s="76">
        <v>98760</v>
      </c>
      <c r="F128" s="77">
        <v>92205</v>
      </c>
      <c r="G128" s="76">
        <v>83790</v>
      </c>
      <c r="H128" s="76">
        <v>91680</v>
      </c>
      <c r="I128" s="76">
        <v>51480</v>
      </c>
      <c r="J128" s="78">
        <v>37.515000000000001</v>
      </c>
      <c r="K128" s="77">
        <v>48440</v>
      </c>
      <c r="L128" s="80">
        <v>23.29</v>
      </c>
      <c r="M128" s="76">
        <v>107865</v>
      </c>
      <c r="N128" s="76">
        <v>84180</v>
      </c>
      <c r="O128" s="81">
        <v>151635</v>
      </c>
      <c r="P128" s="1">
        <v>23.29</v>
      </c>
      <c r="Q128" s="84">
        <f>IF('1 Implementation Details'!$B$15="yes",K128*1.5,K128)</f>
        <v>48440</v>
      </c>
      <c r="R128" s="54">
        <f>IF('1 Implementation Details'!$B$15="yes",L128*1.5,L128)</f>
        <v>23.29</v>
      </c>
    </row>
    <row r="129" spans="1:18" ht="14.4">
      <c r="A129" s="75" t="s">
        <v>344</v>
      </c>
      <c r="B129" s="76" t="e">
        <v>#VALUE!</v>
      </c>
      <c r="C129" s="76">
        <v>108660</v>
      </c>
      <c r="D129" s="76">
        <v>107970</v>
      </c>
      <c r="E129" s="76">
        <v>95745</v>
      </c>
      <c r="F129" s="77">
        <v>116580</v>
      </c>
      <c r="G129" s="76" t="e">
        <v>#N/A</v>
      </c>
      <c r="H129" s="76">
        <v>99660</v>
      </c>
      <c r="I129" s="76">
        <v>42120</v>
      </c>
      <c r="J129" s="78">
        <v>25.215</v>
      </c>
      <c r="K129" s="76">
        <v>44430</v>
      </c>
      <c r="L129" s="88">
        <v>21.36</v>
      </c>
      <c r="M129" s="76">
        <v>113040</v>
      </c>
      <c r="N129" s="76">
        <v>95085</v>
      </c>
      <c r="O129" s="81">
        <v>139020</v>
      </c>
      <c r="P129" s="1">
        <v>21.36</v>
      </c>
      <c r="Q129" s="84">
        <f>IF('1 Implementation Details'!$B$15="yes",K129*1.5,K129)</f>
        <v>44430</v>
      </c>
      <c r="R129" s="54">
        <f>IF('1 Implementation Details'!$B$15="yes",L129*1.5,L129)</f>
        <v>21.36</v>
      </c>
    </row>
    <row r="130" spans="1:18" ht="14.4">
      <c r="A130" s="75" t="s">
        <v>345</v>
      </c>
      <c r="B130" s="76">
        <v>77475</v>
      </c>
      <c r="C130" s="76">
        <v>79830</v>
      </c>
      <c r="D130" s="76">
        <v>79725</v>
      </c>
      <c r="E130" s="76">
        <v>83325</v>
      </c>
      <c r="F130" s="77">
        <v>79500</v>
      </c>
      <c r="G130" s="76">
        <v>80385</v>
      </c>
      <c r="H130" s="76">
        <v>82815</v>
      </c>
      <c r="I130" s="76">
        <v>36330</v>
      </c>
      <c r="J130" s="79" t="e">
        <v>#N/A</v>
      </c>
      <c r="K130" s="77">
        <v>29230</v>
      </c>
      <c r="L130" s="80">
        <v>14.05</v>
      </c>
      <c r="M130" s="76">
        <v>101655</v>
      </c>
      <c r="N130" s="76">
        <v>88500</v>
      </c>
      <c r="O130" s="81">
        <v>120450</v>
      </c>
      <c r="P130" s="1">
        <v>14.05</v>
      </c>
      <c r="Q130" s="84">
        <f>IF('1 Implementation Details'!$B$15="yes",K130*1.5,K130)</f>
        <v>29230</v>
      </c>
      <c r="R130" s="54">
        <f>IF('1 Implementation Details'!$B$15="yes",L130*1.5,L130)</f>
        <v>14.05</v>
      </c>
    </row>
    <row r="131" spans="1:18" ht="14.4">
      <c r="A131" s="75" t="s">
        <v>346</v>
      </c>
      <c r="B131" s="76">
        <v>79395</v>
      </c>
      <c r="C131" s="76">
        <v>81195</v>
      </c>
      <c r="D131" s="76">
        <v>88935</v>
      </c>
      <c r="E131" s="76">
        <v>84120</v>
      </c>
      <c r="F131" s="77">
        <v>85110</v>
      </c>
      <c r="G131" s="76" t="e">
        <v>#N/A</v>
      </c>
      <c r="H131" s="76">
        <v>87015</v>
      </c>
      <c r="I131" s="76">
        <v>54975</v>
      </c>
      <c r="J131" s="78">
        <v>36.585000000000001</v>
      </c>
      <c r="K131" s="76">
        <v>49140</v>
      </c>
      <c r="L131" s="88">
        <v>23.63</v>
      </c>
      <c r="M131" s="76">
        <v>110745</v>
      </c>
      <c r="N131" s="76">
        <v>78300</v>
      </c>
      <c r="O131" s="81">
        <v>147900</v>
      </c>
      <c r="P131" s="1">
        <v>23.63</v>
      </c>
      <c r="Q131" s="84">
        <f>IF('1 Implementation Details'!$B$15="yes",K131*1.5,K131)</f>
        <v>49140</v>
      </c>
      <c r="R131" s="54">
        <f>IF('1 Implementation Details'!$B$15="yes",L131*1.5,L131)</f>
        <v>23.63</v>
      </c>
    </row>
    <row r="132" spans="1:18" ht="14.4">
      <c r="A132" s="75" t="s">
        <v>347</v>
      </c>
      <c r="B132" s="79">
        <v>74745</v>
      </c>
      <c r="C132" s="79">
        <v>74805</v>
      </c>
      <c r="D132" s="79">
        <v>77250</v>
      </c>
      <c r="E132" s="76">
        <v>77970</v>
      </c>
      <c r="F132" s="77">
        <v>78420</v>
      </c>
      <c r="G132" s="79">
        <v>76320</v>
      </c>
      <c r="H132" s="76">
        <v>78105</v>
      </c>
      <c r="I132" s="76">
        <v>41910</v>
      </c>
      <c r="J132" s="78">
        <v>21</v>
      </c>
      <c r="K132" s="77">
        <v>31020</v>
      </c>
      <c r="L132" s="80">
        <v>14.91</v>
      </c>
      <c r="M132" s="76">
        <v>95235</v>
      </c>
      <c r="N132" s="76">
        <v>76305</v>
      </c>
      <c r="O132" s="81">
        <v>123180</v>
      </c>
      <c r="P132" s="1">
        <v>14.91</v>
      </c>
      <c r="Q132" s="84">
        <f>IF('1 Implementation Details'!$B$15="yes",K132*1.5,K132)</f>
        <v>31020</v>
      </c>
      <c r="R132" s="54">
        <f>IF('1 Implementation Details'!$B$15="yes",L132*1.5,L132)</f>
        <v>14.91</v>
      </c>
    </row>
    <row r="133" spans="1:18" ht="14.4">
      <c r="A133" s="75" t="s">
        <v>348</v>
      </c>
      <c r="B133" s="76" t="e">
        <v>#N/A</v>
      </c>
      <c r="C133" s="76">
        <v>109395</v>
      </c>
      <c r="D133" s="76">
        <v>120090</v>
      </c>
      <c r="E133" s="76">
        <v>116460</v>
      </c>
      <c r="F133" s="77">
        <v>115965</v>
      </c>
      <c r="G133" s="79" t="e">
        <v>#N/A</v>
      </c>
      <c r="H133" s="76" t="e">
        <v>#N/A</v>
      </c>
      <c r="I133" s="76">
        <v>52050</v>
      </c>
      <c r="J133" s="79">
        <v>33.51</v>
      </c>
      <c r="K133" s="76" t="e">
        <v>#N/A</v>
      </c>
      <c r="L133" s="88" t="e">
        <v>#N/A</v>
      </c>
      <c r="M133" s="76" t="e">
        <v>#N/A</v>
      </c>
      <c r="N133" s="76">
        <v>88965</v>
      </c>
      <c r="O133" s="81">
        <v>154785</v>
      </c>
      <c r="P133" s="1" t="e">
        <v>#N/A</v>
      </c>
      <c r="Q133" s="84" t="e">
        <f>IF('1 Implementation Details'!$B$15="yes",K133*1.5,K133)</f>
        <v>#N/A</v>
      </c>
      <c r="R133" s="54" t="e">
        <f>IF('1 Implementation Details'!$B$15="yes",L133*1.5,L133)</f>
        <v>#N/A</v>
      </c>
    </row>
    <row r="134" spans="1:18" ht="14.4">
      <c r="A134" s="75" t="s">
        <v>349</v>
      </c>
      <c r="B134" s="79">
        <v>76365</v>
      </c>
      <c r="C134" s="76">
        <v>83475</v>
      </c>
      <c r="D134" s="76">
        <v>80880</v>
      </c>
      <c r="E134" s="76">
        <v>85020</v>
      </c>
      <c r="F134" s="77">
        <v>86565</v>
      </c>
      <c r="G134" s="79">
        <v>79245</v>
      </c>
      <c r="H134" s="79">
        <v>80535</v>
      </c>
      <c r="I134" s="76">
        <v>43275</v>
      </c>
      <c r="J134" s="79" t="e">
        <v>#N/A</v>
      </c>
      <c r="K134" s="77">
        <v>46520</v>
      </c>
      <c r="L134" s="80">
        <v>22.36</v>
      </c>
      <c r="M134" s="76">
        <v>95355</v>
      </c>
      <c r="N134" s="76">
        <v>75090</v>
      </c>
      <c r="O134" s="81">
        <v>126375</v>
      </c>
      <c r="P134" s="1">
        <v>22.36</v>
      </c>
      <c r="Q134" s="84">
        <f>IF('1 Implementation Details'!$B$15="yes",K134*1.5,K134)</f>
        <v>46520</v>
      </c>
      <c r="R134" s="54">
        <f>IF('1 Implementation Details'!$B$15="yes",L134*1.5,L134)</f>
        <v>22.36</v>
      </c>
    </row>
    <row r="135" spans="1:18" ht="14.4">
      <c r="A135" s="75" t="s">
        <v>350</v>
      </c>
      <c r="B135" s="76">
        <v>83625</v>
      </c>
      <c r="C135" s="76">
        <v>86010</v>
      </c>
      <c r="D135" s="76">
        <v>87135</v>
      </c>
      <c r="E135" s="76">
        <v>80055</v>
      </c>
      <c r="F135" s="76">
        <v>88740</v>
      </c>
      <c r="G135" s="76">
        <v>87885</v>
      </c>
      <c r="H135" s="76">
        <v>81855</v>
      </c>
      <c r="I135" s="76">
        <v>51945</v>
      </c>
      <c r="J135" s="82">
        <v>20.22</v>
      </c>
      <c r="K135" s="76">
        <v>48440</v>
      </c>
      <c r="L135" s="83">
        <v>23.29</v>
      </c>
      <c r="M135" s="76">
        <v>107070</v>
      </c>
      <c r="N135" s="76">
        <v>76590</v>
      </c>
      <c r="O135" s="81">
        <v>134355</v>
      </c>
      <c r="P135" s="52">
        <v>23.29</v>
      </c>
      <c r="Q135" s="84">
        <f>IF('1 Implementation Details'!$B$15="yes",K135*1.5,K135)</f>
        <v>48440</v>
      </c>
      <c r="R135" s="85">
        <f>IF('1 Implementation Details'!$B$15="yes",L135*1.5,L135)</f>
        <v>23.29</v>
      </c>
    </row>
    <row r="136" spans="1:18" ht="14.4">
      <c r="A136" s="75" t="s">
        <v>351</v>
      </c>
      <c r="B136" s="76">
        <v>72105</v>
      </c>
      <c r="C136" s="76">
        <v>71985</v>
      </c>
      <c r="D136" s="76">
        <v>75015</v>
      </c>
      <c r="E136" s="76">
        <v>75720</v>
      </c>
      <c r="F136" s="77">
        <v>78570</v>
      </c>
      <c r="G136" s="76">
        <v>80460</v>
      </c>
      <c r="H136" s="76">
        <v>78765</v>
      </c>
      <c r="I136" s="76">
        <v>51480</v>
      </c>
      <c r="J136" s="78" t="e">
        <v>#N/A</v>
      </c>
      <c r="K136" s="76">
        <v>47220</v>
      </c>
      <c r="L136" s="88">
        <v>22.7</v>
      </c>
      <c r="M136" s="76">
        <v>102510</v>
      </c>
      <c r="N136" s="76">
        <v>78225</v>
      </c>
      <c r="O136" s="81">
        <v>119625</v>
      </c>
      <c r="P136" s="1">
        <v>22.7</v>
      </c>
      <c r="Q136" s="84">
        <f>IF('1 Implementation Details'!$B$15="yes",K136*1.5,K136)</f>
        <v>47220</v>
      </c>
      <c r="R136" s="54">
        <f>IF('1 Implementation Details'!$B$15="yes",L136*1.5,L136)</f>
        <v>22.7</v>
      </c>
    </row>
    <row r="137" spans="1:18" ht="14.4">
      <c r="A137" s="75" t="s">
        <v>352</v>
      </c>
      <c r="B137" s="76">
        <v>95655</v>
      </c>
      <c r="C137" s="76">
        <v>97350</v>
      </c>
      <c r="D137" s="76">
        <v>102795</v>
      </c>
      <c r="E137" s="76">
        <v>100155</v>
      </c>
      <c r="F137" s="77">
        <v>104700</v>
      </c>
      <c r="G137" s="76">
        <v>111735</v>
      </c>
      <c r="H137" s="76">
        <v>105570</v>
      </c>
      <c r="I137" s="76">
        <v>49890</v>
      </c>
      <c r="J137" s="78">
        <v>24.87</v>
      </c>
      <c r="K137" s="76">
        <v>40810</v>
      </c>
      <c r="L137" s="88">
        <v>19.62</v>
      </c>
      <c r="M137" s="76">
        <v>92955</v>
      </c>
      <c r="N137" s="76">
        <v>82965</v>
      </c>
      <c r="O137" s="81">
        <v>148770</v>
      </c>
      <c r="P137" s="1">
        <v>19.62</v>
      </c>
      <c r="Q137" s="84">
        <f>IF('1 Implementation Details'!$B$15="yes",K137*1.5,K137)</f>
        <v>40810</v>
      </c>
      <c r="R137" s="54">
        <f>IF('1 Implementation Details'!$B$15="yes",L137*1.5,L137)</f>
        <v>19.62</v>
      </c>
    </row>
    <row r="138" spans="1:18" ht="14.4">
      <c r="A138" s="75" t="s">
        <v>353</v>
      </c>
      <c r="B138" s="79">
        <v>87990</v>
      </c>
      <c r="C138" s="89">
        <v>94530</v>
      </c>
      <c r="D138" s="79">
        <v>102000</v>
      </c>
      <c r="E138" s="76">
        <v>107115</v>
      </c>
      <c r="F138" s="77">
        <v>94335</v>
      </c>
      <c r="G138" s="79">
        <v>92940</v>
      </c>
      <c r="H138" s="79">
        <v>101910</v>
      </c>
      <c r="I138" s="76">
        <v>50130</v>
      </c>
      <c r="J138" s="78">
        <v>26.4</v>
      </c>
      <c r="K138" s="76">
        <v>66770</v>
      </c>
      <c r="L138" s="88">
        <v>32.1</v>
      </c>
      <c r="M138" s="76">
        <v>104985</v>
      </c>
      <c r="N138" s="76">
        <v>65115</v>
      </c>
      <c r="O138" s="81">
        <v>137835</v>
      </c>
      <c r="P138" s="1">
        <v>32.1</v>
      </c>
      <c r="Q138" s="84">
        <f>IF('1 Implementation Details'!$B$15="yes",K138*1.5,K138)</f>
        <v>66770</v>
      </c>
      <c r="R138" s="54">
        <f>IF('1 Implementation Details'!$B$15="yes",L138*1.5,L138)</f>
        <v>32.1</v>
      </c>
    </row>
    <row r="139" spans="1:18" ht="14.4">
      <c r="A139" s="75" t="s">
        <v>354</v>
      </c>
      <c r="B139" s="76">
        <v>116070</v>
      </c>
      <c r="C139" s="76">
        <v>101970</v>
      </c>
      <c r="D139" s="76">
        <v>110745</v>
      </c>
      <c r="E139" s="76">
        <v>114135</v>
      </c>
      <c r="F139" s="77">
        <v>119715</v>
      </c>
      <c r="G139" s="79" t="e">
        <v>#N/A</v>
      </c>
      <c r="H139" s="76">
        <v>101970</v>
      </c>
      <c r="I139" s="76">
        <v>56415</v>
      </c>
      <c r="J139" s="78">
        <v>41.655000000000001</v>
      </c>
      <c r="K139" s="76" t="e">
        <v>#N/A</v>
      </c>
      <c r="L139" s="88" t="e">
        <v>#N/A</v>
      </c>
      <c r="M139" s="76">
        <v>104655</v>
      </c>
      <c r="N139" s="76">
        <v>76815</v>
      </c>
      <c r="O139" s="81">
        <v>170940</v>
      </c>
      <c r="P139" s="1" t="e">
        <v>#N/A</v>
      </c>
      <c r="Q139" s="84" t="e">
        <f>IF('1 Implementation Details'!$B$15="yes",K139*1.5,K139)</f>
        <v>#N/A</v>
      </c>
      <c r="R139" s="54" t="e">
        <f>IF('1 Implementation Details'!$B$15="yes",L139*1.5,L139)</f>
        <v>#N/A</v>
      </c>
    </row>
    <row r="140" spans="1:18" ht="14.4">
      <c r="A140" s="75" t="s">
        <v>355</v>
      </c>
      <c r="B140" s="79" t="e">
        <v>#N/A</v>
      </c>
      <c r="C140" s="76">
        <v>133095</v>
      </c>
      <c r="D140" s="79">
        <v>133695</v>
      </c>
      <c r="E140" s="76">
        <v>147930</v>
      </c>
      <c r="F140" s="79">
        <v>122175</v>
      </c>
      <c r="G140" s="79" t="e">
        <v>#N/A</v>
      </c>
      <c r="H140" s="79">
        <v>125715</v>
      </c>
      <c r="I140" s="76">
        <v>64125</v>
      </c>
      <c r="J140" s="79">
        <v>44.445</v>
      </c>
      <c r="K140" s="77">
        <v>46650</v>
      </c>
      <c r="L140" s="80">
        <v>22.43</v>
      </c>
      <c r="M140" s="76">
        <v>127080</v>
      </c>
      <c r="N140" s="76">
        <v>94995</v>
      </c>
      <c r="O140" s="81">
        <v>199455</v>
      </c>
      <c r="P140" s="1">
        <v>22.43</v>
      </c>
      <c r="Q140" s="84">
        <f>IF('1 Implementation Details'!$B$15="yes",K140*1.5,K140)</f>
        <v>46650</v>
      </c>
      <c r="R140" s="54">
        <f>IF('1 Implementation Details'!$B$15="yes",L140*1.5,L140)</f>
        <v>22.43</v>
      </c>
    </row>
    <row r="141" spans="1:18" ht="14.4">
      <c r="A141" s="75" t="s">
        <v>356</v>
      </c>
      <c r="B141" s="76" t="e">
        <v>#N/A</v>
      </c>
      <c r="C141" s="76">
        <v>97320</v>
      </c>
      <c r="D141" s="76">
        <v>99510</v>
      </c>
      <c r="E141" s="76">
        <v>110010</v>
      </c>
      <c r="F141" s="77">
        <v>87030</v>
      </c>
      <c r="G141" s="76" t="e">
        <v>#N/A</v>
      </c>
      <c r="H141" s="76">
        <v>87180</v>
      </c>
      <c r="I141" s="76">
        <v>48045</v>
      </c>
      <c r="J141" s="78">
        <v>21.63</v>
      </c>
      <c r="K141" s="76">
        <v>34900</v>
      </c>
      <c r="L141" s="88">
        <v>16.78</v>
      </c>
      <c r="M141" s="76">
        <v>86235</v>
      </c>
      <c r="N141" s="76">
        <v>76935</v>
      </c>
      <c r="O141" s="81">
        <v>161310</v>
      </c>
      <c r="P141" s="1">
        <v>16.78</v>
      </c>
      <c r="Q141" s="84">
        <f>IF('1 Implementation Details'!$B$15="yes",K141*1.5,K141)</f>
        <v>34900</v>
      </c>
      <c r="R141" s="54">
        <f>IF('1 Implementation Details'!$B$15="yes",L141*1.5,L141)</f>
        <v>16.78</v>
      </c>
    </row>
    <row r="142" spans="1:18" ht="14.4">
      <c r="A142" s="75" t="s">
        <v>357</v>
      </c>
      <c r="B142" s="76">
        <v>115995</v>
      </c>
      <c r="C142" s="76">
        <v>124230</v>
      </c>
      <c r="D142" s="76">
        <v>127140</v>
      </c>
      <c r="E142" s="76">
        <v>127350</v>
      </c>
      <c r="F142" s="76">
        <v>116820</v>
      </c>
      <c r="G142" s="76">
        <v>118110</v>
      </c>
      <c r="H142" s="76">
        <v>117105</v>
      </c>
      <c r="I142" s="76">
        <v>61395</v>
      </c>
      <c r="J142" s="82">
        <v>35.625</v>
      </c>
      <c r="K142" s="76" t="e">
        <v>#N/A</v>
      </c>
      <c r="L142" s="83" t="e">
        <v>#N/A</v>
      </c>
      <c r="M142" s="76">
        <v>116160</v>
      </c>
      <c r="N142" s="76">
        <v>110250</v>
      </c>
      <c r="O142" s="81">
        <v>197550</v>
      </c>
      <c r="P142" s="52" t="e">
        <v>#N/A</v>
      </c>
      <c r="Q142" s="84" t="e">
        <f>IF('1 Implementation Details'!$B$15="yes",K142*1.5,K142)</f>
        <v>#N/A</v>
      </c>
      <c r="R142" s="85" t="e">
        <f>IF('1 Implementation Details'!$B$15="yes",L142*1.5,L142)</f>
        <v>#N/A</v>
      </c>
    </row>
    <row r="143" spans="1:18" ht="14.4">
      <c r="A143" s="75" t="s">
        <v>358</v>
      </c>
      <c r="B143" s="76">
        <v>90780</v>
      </c>
      <c r="C143" s="76">
        <v>91110</v>
      </c>
      <c r="D143" s="76">
        <v>91335</v>
      </c>
      <c r="E143" s="76">
        <v>95565</v>
      </c>
      <c r="F143" s="76">
        <v>92190</v>
      </c>
      <c r="G143" s="76">
        <v>96015</v>
      </c>
      <c r="H143" s="76">
        <v>94395</v>
      </c>
      <c r="I143" s="76">
        <v>50700</v>
      </c>
      <c r="J143" s="79">
        <v>23.37</v>
      </c>
      <c r="K143" s="76">
        <v>47570</v>
      </c>
      <c r="L143" s="83">
        <v>22.87</v>
      </c>
      <c r="M143" s="76">
        <v>109380</v>
      </c>
      <c r="N143" s="76">
        <v>75420</v>
      </c>
      <c r="O143" s="81">
        <v>149895</v>
      </c>
      <c r="P143" s="52">
        <v>22.87</v>
      </c>
      <c r="Q143" s="84">
        <f>IF('1 Implementation Details'!$B$15="yes",K143*1.5,K143)</f>
        <v>47570</v>
      </c>
      <c r="R143" s="85">
        <f>IF('1 Implementation Details'!$B$15="yes",L143*1.5,L143)</f>
        <v>22.87</v>
      </c>
    </row>
    <row r="144" spans="1:18" ht="14.4">
      <c r="A144" s="75" t="s">
        <v>359</v>
      </c>
      <c r="B144" s="76">
        <v>83655</v>
      </c>
      <c r="C144" s="76">
        <v>92640</v>
      </c>
      <c r="D144" s="76">
        <v>94620</v>
      </c>
      <c r="E144" s="76">
        <v>95010</v>
      </c>
      <c r="F144" s="77">
        <v>91035</v>
      </c>
      <c r="G144" s="79">
        <v>94020</v>
      </c>
      <c r="H144" s="76">
        <v>89925</v>
      </c>
      <c r="I144" s="76">
        <v>54660</v>
      </c>
      <c r="J144" s="78" t="e">
        <v>#VALUE!</v>
      </c>
      <c r="K144" s="77">
        <v>35330</v>
      </c>
      <c r="L144" s="80">
        <v>16.98</v>
      </c>
      <c r="M144" s="76">
        <v>110145</v>
      </c>
      <c r="N144" s="76">
        <v>91350</v>
      </c>
      <c r="O144" s="81">
        <v>163710</v>
      </c>
      <c r="P144" s="1">
        <v>16.98</v>
      </c>
      <c r="Q144" s="84">
        <f>IF('1 Implementation Details'!$B$15="yes",K144*1.5,K144)</f>
        <v>35330</v>
      </c>
      <c r="R144" s="54">
        <f>IF('1 Implementation Details'!$B$15="yes",L144*1.5,L144)</f>
        <v>16.98</v>
      </c>
    </row>
    <row r="145" spans="1:18" ht="14.4">
      <c r="A145" s="75" t="s">
        <v>360</v>
      </c>
      <c r="B145" s="76" t="e">
        <v>#N/A</v>
      </c>
      <c r="C145" s="76">
        <v>165630</v>
      </c>
      <c r="D145" s="76">
        <v>177420</v>
      </c>
      <c r="E145" s="76">
        <v>161100</v>
      </c>
      <c r="F145" s="77">
        <v>171810</v>
      </c>
      <c r="G145" s="76" t="e">
        <v>#N/A</v>
      </c>
      <c r="H145" s="76">
        <v>152940</v>
      </c>
      <c r="I145" s="76">
        <v>65265</v>
      </c>
      <c r="J145" s="78" t="e">
        <v>#N/A</v>
      </c>
      <c r="K145" s="76">
        <v>48170</v>
      </c>
      <c r="L145" s="88">
        <v>23.16</v>
      </c>
      <c r="M145" s="76">
        <v>145125</v>
      </c>
      <c r="N145" s="76">
        <v>151050</v>
      </c>
      <c r="O145" s="81">
        <v>226950</v>
      </c>
      <c r="P145" s="1">
        <v>23.16</v>
      </c>
      <c r="Q145" s="84">
        <f>IF('1 Implementation Details'!$B$15="yes",K145*1.5,K145)</f>
        <v>48170</v>
      </c>
      <c r="R145" s="54">
        <f>IF('1 Implementation Details'!$B$15="yes",L145*1.5,L145)</f>
        <v>23.16</v>
      </c>
    </row>
    <row r="146" spans="1:18" ht="14.4">
      <c r="A146" s="75" t="s">
        <v>361</v>
      </c>
      <c r="B146" s="76">
        <v>92790</v>
      </c>
      <c r="C146" s="76">
        <v>91830</v>
      </c>
      <c r="D146" s="76">
        <v>90345</v>
      </c>
      <c r="E146" s="76">
        <v>90960</v>
      </c>
      <c r="F146" s="77">
        <v>103380</v>
      </c>
      <c r="G146" s="76">
        <v>102630</v>
      </c>
      <c r="H146" s="76">
        <v>92025</v>
      </c>
      <c r="I146" s="76">
        <v>42855</v>
      </c>
      <c r="J146" s="78">
        <v>22.29</v>
      </c>
      <c r="K146" s="76">
        <v>23360</v>
      </c>
      <c r="L146" s="88">
        <v>11.23</v>
      </c>
      <c r="M146" s="76">
        <v>104520</v>
      </c>
      <c r="N146" s="76">
        <v>100965</v>
      </c>
      <c r="O146" s="81">
        <v>134550</v>
      </c>
      <c r="P146" s="1">
        <v>11.23</v>
      </c>
      <c r="Q146" s="84">
        <f>IF('1 Implementation Details'!$B$15="yes",K146*1.5,K146)</f>
        <v>23360</v>
      </c>
      <c r="R146" s="54">
        <f>IF('1 Implementation Details'!$B$15="yes",L146*1.5,L146)</f>
        <v>11.23</v>
      </c>
    </row>
    <row r="147" spans="1:18" ht="14.4">
      <c r="A147" s="75" t="s">
        <v>362</v>
      </c>
      <c r="B147" s="76">
        <v>87405</v>
      </c>
      <c r="C147" s="76">
        <v>86970</v>
      </c>
      <c r="D147" s="76">
        <v>87390</v>
      </c>
      <c r="E147" s="76">
        <v>92865</v>
      </c>
      <c r="F147" s="77">
        <v>89160</v>
      </c>
      <c r="G147" s="76">
        <v>89325</v>
      </c>
      <c r="H147" s="79">
        <v>89130</v>
      </c>
      <c r="I147" s="76">
        <v>43530</v>
      </c>
      <c r="J147" s="78" t="e">
        <v>#N/A</v>
      </c>
      <c r="K147" s="76" t="e">
        <v>#N/A</v>
      </c>
      <c r="L147" s="88" t="e">
        <v>#N/A</v>
      </c>
      <c r="M147" s="76">
        <v>119385</v>
      </c>
      <c r="N147" s="76">
        <v>94545</v>
      </c>
      <c r="O147" s="81">
        <v>140430</v>
      </c>
      <c r="P147" s="1" t="e">
        <v>#N/A</v>
      </c>
      <c r="Q147" s="84" t="e">
        <f>IF('1 Implementation Details'!$B$15="yes",K147*1.5,K147)</f>
        <v>#N/A</v>
      </c>
      <c r="R147" s="54" t="e">
        <f>IF('1 Implementation Details'!$B$15="yes",L147*1.5,L147)</f>
        <v>#N/A</v>
      </c>
    </row>
    <row r="148" spans="1:18" ht="14.4">
      <c r="A148" s="75" t="s">
        <v>363</v>
      </c>
      <c r="B148" s="76">
        <v>79230</v>
      </c>
      <c r="C148" s="76">
        <v>84615</v>
      </c>
      <c r="D148" s="76">
        <v>88560</v>
      </c>
      <c r="E148" s="76">
        <v>91620</v>
      </c>
      <c r="F148" s="79">
        <v>94530</v>
      </c>
      <c r="G148" s="79" t="e">
        <v>#N/A</v>
      </c>
      <c r="H148" s="76">
        <v>90930</v>
      </c>
      <c r="I148" s="76">
        <v>48180</v>
      </c>
      <c r="J148" s="78">
        <v>23.984999999999999</v>
      </c>
      <c r="K148" s="76" t="e">
        <v>#N/A</v>
      </c>
      <c r="L148" s="88" t="e">
        <v>#N/A</v>
      </c>
      <c r="M148" s="76" t="e">
        <v>#N/A</v>
      </c>
      <c r="N148" s="76">
        <v>70845</v>
      </c>
      <c r="O148" s="81">
        <v>136995</v>
      </c>
      <c r="P148" s="1" t="e">
        <v>#N/A</v>
      </c>
      <c r="Q148" s="84" t="e">
        <f>IF('1 Implementation Details'!$B$15="yes",K148*1.5,K148)</f>
        <v>#N/A</v>
      </c>
      <c r="R148" s="54" t="e">
        <f>IF('1 Implementation Details'!$B$15="yes",L148*1.5,L148)</f>
        <v>#N/A</v>
      </c>
    </row>
    <row r="149" spans="1:18" ht="14.4">
      <c r="A149" s="75" t="s">
        <v>364</v>
      </c>
      <c r="B149" s="79">
        <v>95340</v>
      </c>
      <c r="C149" s="76">
        <v>97200</v>
      </c>
      <c r="D149" s="76" t="e">
        <v>#N/A</v>
      </c>
      <c r="E149" s="76" t="e">
        <v>#N/A</v>
      </c>
      <c r="F149" s="77">
        <v>101700</v>
      </c>
      <c r="G149" s="79" t="e">
        <v>#N/A</v>
      </c>
      <c r="H149" s="79">
        <v>115050</v>
      </c>
      <c r="I149" s="76">
        <v>54075</v>
      </c>
      <c r="J149" s="78">
        <v>27.675000000000001</v>
      </c>
      <c r="K149" s="79" t="e">
        <v>#N/A</v>
      </c>
      <c r="L149" s="80" t="e">
        <v>#N/A</v>
      </c>
      <c r="M149" s="79">
        <v>115110</v>
      </c>
      <c r="N149" s="76" t="e">
        <v>#N/A</v>
      </c>
      <c r="O149" s="81">
        <v>166065</v>
      </c>
      <c r="P149" s="1" t="e">
        <v>#N/A</v>
      </c>
      <c r="Q149" s="1" t="e">
        <f>IF('1 Implementation Details'!$B$15="yes",K149*1.5,K149)</f>
        <v>#N/A</v>
      </c>
      <c r="R149" s="54" t="e">
        <f>IF('1 Implementation Details'!$B$15="yes",L149*1.5,L149)</f>
        <v>#N/A</v>
      </c>
    </row>
    <row r="150" spans="1:18" ht="14.4">
      <c r="A150" s="75" t="s">
        <v>365</v>
      </c>
      <c r="B150" s="76">
        <v>65985</v>
      </c>
      <c r="C150" s="76">
        <v>68850</v>
      </c>
      <c r="D150" s="76">
        <v>69705</v>
      </c>
      <c r="E150" s="76">
        <v>68715</v>
      </c>
      <c r="F150" s="77">
        <v>68520</v>
      </c>
      <c r="G150" s="76" t="e">
        <v>#N/A</v>
      </c>
      <c r="H150" s="76" t="e">
        <v>#N/A</v>
      </c>
      <c r="I150" s="76">
        <v>42645</v>
      </c>
      <c r="J150" s="78">
        <v>32.835000000000001</v>
      </c>
      <c r="K150" s="76" t="e">
        <v>#N/A</v>
      </c>
      <c r="L150" s="88" t="e">
        <v>#N/A</v>
      </c>
      <c r="M150" s="76" t="e">
        <v>#N/A</v>
      </c>
      <c r="N150" s="76">
        <v>76260</v>
      </c>
      <c r="O150" s="81">
        <v>132825</v>
      </c>
      <c r="P150" s="1" t="e">
        <v>#N/A</v>
      </c>
      <c r="Q150" s="84" t="e">
        <f>IF('1 Implementation Details'!$B$15="yes",K150*1.5,K150)</f>
        <v>#N/A</v>
      </c>
      <c r="R150" s="54" t="e">
        <f>IF('1 Implementation Details'!$B$15="yes",L150*1.5,L150)</f>
        <v>#N/A</v>
      </c>
    </row>
    <row r="151" spans="1:18" ht="14.4">
      <c r="A151" s="75" t="s">
        <v>366</v>
      </c>
      <c r="B151" s="79">
        <v>97785</v>
      </c>
      <c r="C151" s="76">
        <v>97890</v>
      </c>
      <c r="D151" s="76">
        <v>98640</v>
      </c>
      <c r="E151" s="76">
        <v>98145</v>
      </c>
      <c r="F151" s="79">
        <v>98415</v>
      </c>
      <c r="G151" s="79">
        <v>95865</v>
      </c>
      <c r="H151" s="79">
        <v>100800</v>
      </c>
      <c r="I151" s="76">
        <v>46815</v>
      </c>
      <c r="J151" s="78" t="e">
        <v>#VALUE!</v>
      </c>
      <c r="K151" s="77">
        <v>35130</v>
      </c>
      <c r="L151" s="80">
        <v>16.89</v>
      </c>
      <c r="M151" s="79">
        <v>105840</v>
      </c>
      <c r="N151" s="79">
        <v>89790</v>
      </c>
      <c r="O151" s="81">
        <v>129645</v>
      </c>
      <c r="P151" s="1">
        <v>16.89</v>
      </c>
      <c r="Q151" s="84">
        <f>IF('1 Implementation Details'!$B$15="yes",K151*1.5,K151)</f>
        <v>35130</v>
      </c>
      <c r="R151" s="54">
        <f>IF('1 Implementation Details'!$B$15="yes",L151*1.5,L151)</f>
        <v>16.89</v>
      </c>
    </row>
    <row r="152" spans="1:18" ht="14.4">
      <c r="A152" s="75" t="s">
        <v>367</v>
      </c>
      <c r="B152" s="76">
        <v>108450</v>
      </c>
      <c r="C152" s="76">
        <v>113655</v>
      </c>
      <c r="D152" s="76">
        <v>111705</v>
      </c>
      <c r="E152" s="76">
        <v>124530</v>
      </c>
      <c r="F152" s="77">
        <v>113085</v>
      </c>
      <c r="G152" s="76">
        <v>124425</v>
      </c>
      <c r="H152" s="76">
        <v>116265</v>
      </c>
      <c r="I152" s="76">
        <v>61485</v>
      </c>
      <c r="J152" s="79">
        <v>41.475000000000001</v>
      </c>
      <c r="K152" s="76">
        <v>48490</v>
      </c>
      <c r="L152" s="88">
        <v>23.31</v>
      </c>
      <c r="M152" s="76">
        <v>127575</v>
      </c>
      <c r="N152" s="76">
        <v>98520</v>
      </c>
      <c r="O152" s="81">
        <v>178635</v>
      </c>
      <c r="P152" s="1">
        <v>23.31</v>
      </c>
      <c r="Q152" s="84">
        <f>IF('1 Implementation Details'!$B$15="yes",K152*1.5,K152)</f>
        <v>48490</v>
      </c>
      <c r="R152" s="54">
        <f>IF('1 Implementation Details'!$B$15="yes",L152*1.5,L152)</f>
        <v>23.31</v>
      </c>
    </row>
    <row r="153" spans="1:18" ht="14.4">
      <c r="A153" s="75" t="s">
        <v>368</v>
      </c>
      <c r="B153" s="76">
        <v>79530</v>
      </c>
      <c r="C153" s="76">
        <v>77325</v>
      </c>
      <c r="D153" s="76">
        <v>82755</v>
      </c>
      <c r="E153" s="76">
        <v>87630</v>
      </c>
      <c r="F153" s="77">
        <v>89220</v>
      </c>
      <c r="G153" s="79">
        <v>78615</v>
      </c>
      <c r="H153" s="76">
        <v>96915</v>
      </c>
      <c r="I153" s="76">
        <v>47400</v>
      </c>
      <c r="J153" s="78">
        <v>27.96</v>
      </c>
      <c r="K153" s="76">
        <v>42300</v>
      </c>
      <c r="L153" s="88">
        <v>20.34</v>
      </c>
      <c r="M153" s="79">
        <v>95310</v>
      </c>
      <c r="N153" s="79">
        <v>78420</v>
      </c>
      <c r="O153" s="81">
        <v>133650</v>
      </c>
      <c r="P153" s="1">
        <v>20.34</v>
      </c>
      <c r="Q153" s="84">
        <f>IF('1 Implementation Details'!$B$15="yes",K153*1.5,K153)</f>
        <v>42300</v>
      </c>
      <c r="R153" s="54">
        <f>IF('1 Implementation Details'!$B$15="yes",L153*1.5,L153)</f>
        <v>20.34</v>
      </c>
    </row>
    <row r="154" spans="1:18" ht="14.4">
      <c r="A154" s="75" t="s">
        <v>369</v>
      </c>
      <c r="B154" s="76" t="e">
        <v>#N/A</v>
      </c>
      <c r="C154" s="76">
        <v>119055</v>
      </c>
      <c r="D154" s="76" t="e">
        <v>#N/A</v>
      </c>
      <c r="E154" s="76">
        <v>125475</v>
      </c>
      <c r="F154" s="77" t="e">
        <v>#N/A</v>
      </c>
      <c r="G154" s="76" t="e">
        <v>#N/A</v>
      </c>
      <c r="H154" s="76" t="e">
        <v>#N/A</v>
      </c>
      <c r="I154" s="76">
        <v>53070</v>
      </c>
      <c r="J154" s="78" t="e">
        <v>#N/A</v>
      </c>
      <c r="K154" s="76">
        <v>54390</v>
      </c>
      <c r="L154" s="88">
        <v>26.15</v>
      </c>
      <c r="M154" s="76">
        <v>115875</v>
      </c>
      <c r="N154" s="76" t="e">
        <v>#N/A</v>
      </c>
      <c r="O154" s="81">
        <v>182085</v>
      </c>
      <c r="P154" s="1">
        <v>26.15</v>
      </c>
      <c r="Q154" s="84">
        <f>IF('1 Implementation Details'!$B$15="yes",K154*1.5,K154)</f>
        <v>54390</v>
      </c>
      <c r="R154" s="54">
        <f>IF('1 Implementation Details'!$B$15="yes",L154*1.5,L154)</f>
        <v>26.15</v>
      </c>
    </row>
    <row r="155" spans="1:18" ht="14.4">
      <c r="A155" s="75" t="s">
        <v>370</v>
      </c>
      <c r="B155" s="76">
        <v>85140</v>
      </c>
      <c r="C155" s="76">
        <v>92655</v>
      </c>
      <c r="D155" s="76">
        <v>94860</v>
      </c>
      <c r="E155" s="76">
        <v>97275</v>
      </c>
      <c r="F155" s="77">
        <v>92745</v>
      </c>
      <c r="G155" s="76">
        <v>92850</v>
      </c>
      <c r="H155" s="76">
        <v>96465</v>
      </c>
      <c r="I155" s="76">
        <v>55020</v>
      </c>
      <c r="J155" s="78">
        <v>28.38</v>
      </c>
      <c r="K155" s="76">
        <v>45830</v>
      </c>
      <c r="L155" s="88">
        <v>22.04</v>
      </c>
      <c r="M155" s="76">
        <v>109650</v>
      </c>
      <c r="N155" s="76">
        <v>106155</v>
      </c>
      <c r="O155" s="81">
        <v>180795</v>
      </c>
      <c r="P155" s="1">
        <v>22.04</v>
      </c>
      <c r="Q155" s="84">
        <f>IF('1 Implementation Details'!$B$15="yes",K155*1.5,K155)</f>
        <v>45830</v>
      </c>
      <c r="R155" s="54">
        <f>IF('1 Implementation Details'!$B$15="yes",L155*1.5,L155)</f>
        <v>22.04</v>
      </c>
    </row>
    <row r="156" spans="1:18" ht="14.4">
      <c r="A156" s="75" t="s">
        <v>371</v>
      </c>
      <c r="B156" s="79" t="e">
        <v>#N/A</v>
      </c>
      <c r="C156" s="76">
        <v>99120</v>
      </c>
      <c r="D156" s="79">
        <v>100440</v>
      </c>
      <c r="E156" s="76">
        <v>97665</v>
      </c>
      <c r="F156" s="77" t="e">
        <v>#N/A</v>
      </c>
      <c r="G156" s="79" t="e">
        <v>#N/A</v>
      </c>
      <c r="H156" s="76" t="e">
        <v>#N/A</v>
      </c>
      <c r="I156" s="76">
        <v>49905</v>
      </c>
      <c r="J156" s="79">
        <v>26.414999999999999</v>
      </c>
      <c r="K156" s="76">
        <v>29660</v>
      </c>
      <c r="L156" s="88">
        <v>14.26</v>
      </c>
      <c r="M156" s="76">
        <v>110235</v>
      </c>
      <c r="N156" s="76" t="e">
        <v>#N/A</v>
      </c>
      <c r="O156" s="81">
        <v>153255</v>
      </c>
      <c r="P156" s="1">
        <v>14.26</v>
      </c>
      <c r="Q156" s="84">
        <f>IF('1 Implementation Details'!$B$15="yes",K156*1.5,K156)</f>
        <v>29660</v>
      </c>
      <c r="R156" s="54">
        <f>IF('1 Implementation Details'!$B$15="yes",L156*1.5,L156)</f>
        <v>14.26</v>
      </c>
    </row>
    <row r="157" spans="1:18" ht="14.4">
      <c r="A157" s="75" t="s">
        <v>372</v>
      </c>
      <c r="B157" s="76">
        <v>87705</v>
      </c>
      <c r="C157" s="76">
        <v>91830</v>
      </c>
      <c r="D157" s="76">
        <v>93495</v>
      </c>
      <c r="E157" s="76">
        <v>92235</v>
      </c>
      <c r="F157" s="77">
        <v>89220</v>
      </c>
      <c r="G157" s="79">
        <v>94980</v>
      </c>
      <c r="H157" s="76">
        <v>89805</v>
      </c>
      <c r="I157" s="76">
        <v>56175</v>
      </c>
      <c r="J157" s="78">
        <v>21.45</v>
      </c>
      <c r="K157" s="77">
        <v>35940</v>
      </c>
      <c r="L157" s="80">
        <v>17.28</v>
      </c>
      <c r="M157" s="79">
        <v>100110</v>
      </c>
      <c r="N157" s="79">
        <v>94110</v>
      </c>
      <c r="O157" s="81">
        <v>141045</v>
      </c>
      <c r="P157" s="1">
        <v>17.28</v>
      </c>
      <c r="Q157" s="84">
        <f>IF('1 Implementation Details'!$B$15="yes",K157*1.5,K157)</f>
        <v>35940</v>
      </c>
      <c r="R157" s="54">
        <f>IF('1 Implementation Details'!$B$15="yes",L157*1.5,L157)</f>
        <v>17.28</v>
      </c>
    </row>
    <row r="158" spans="1:18" ht="14.4">
      <c r="A158" s="75" t="s">
        <v>373</v>
      </c>
      <c r="B158" s="76">
        <v>73500</v>
      </c>
      <c r="C158" s="76">
        <v>71385</v>
      </c>
      <c r="D158" s="76">
        <v>74970</v>
      </c>
      <c r="E158" s="76">
        <v>75900</v>
      </c>
      <c r="F158" s="77">
        <v>75705</v>
      </c>
      <c r="G158" s="76" t="e">
        <v>#N/A</v>
      </c>
      <c r="H158" s="76">
        <v>72765</v>
      </c>
      <c r="I158" s="76">
        <v>38325</v>
      </c>
      <c r="J158" s="78">
        <v>22.515000000000001</v>
      </c>
      <c r="K158" s="76">
        <v>42590</v>
      </c>
      <c r="L158" s="88">
        <v>20.48</v>
      </c>
      <c r="M158" s="76">
        <v>104025</v>
      </c>
      <c r="N158" s="76">
        <v>82860</v>
      </c>
      <c r="O158" s="81">
        <v>122670</v>
      </c>
      <c r="P158" s="1">
        <v>20.48</v>
      </c>
      <c r="Q158" s="84">
        <f>IF('1 Implementation Details'!$B$15="yes",K158*1.5,K158)</f>
        <v>42590</v>
      </c>
      <c r="R158" s="54">
        <f>IF('1 Implementation Details'!$B$15="yes",L158*1.5,L158)</f>
        <v>20.48</v>
      </c>
    </row>
    <row r="159" spans="1:18" ht="14.4">
      <c r="A159" s="75" t="s">
        <v>374</v>
      </c>
      <c r="B159" s="76">
        <v>78390</v>
      </c>
      <c r="C159" s="76">
        <v>80505</v>
      </c>
      <c r="D159" s="76">
        <v>78795</v>
      </c>
      <c r="E159" s="76">
        <v>87900</v>
      </c>
      <c r="F159" s="77" t="e">
        <v>#N/A</v>
      </c>
      <c r="G159" s="76" t="e">
        <v>#N/A</v>
      </c>
      <c r="H159" s="76">
        <v>81855</v>
      </c>
      <c r="I159" s="76">
        <v>55305</v>
      </c>
      <c r="J159" s="78">
        <v>30.42</v>
      </c>
      <c r="K159" s="76">
        <v>42140</v>
      </c>
      <c r="L159" s="88">
        <v>20.260000000000002</v>
      </c>
      <c r="M159" s="76">
        <v>87120</v>
      </c>
      <c r="N159" s="76">
        <v>89160</v>
      </c>
      <c r="O159" s="81">
        <v>122835</v>
      </c>
      <c r="P159" s="1">
        <v>20.260000000000002</v>
      </c>
      <c r="Q159" s="84">
        <f>IF('1 Implementation Details'!$B$15="yes",K159*1.5,K159)</f>
        <v>42140</v>
      </c>
      <c r="R159" s="54">
        <f>IF('1 Implementation Details'!$B$15="yes",L159*1.5,L159)</f>
        <v>20.260000000000002</v>
      </c>
    </row>
    <row r="160" spans="1:18" ht="14.4">
      <c r="A160" s="75" t="s">
        <v>375</v>
      </c>
      <c r="B160" s="76" t="e">
        <v>#N/A</v>
      </c>
      <c r="C160" s="76">
        <v>98265</v>
      </c>
      <c r="D160" s="76">
        <v>97335</v>
      </c>
      <c r="E160" s="76">
        <v>102060</v>
      </c>
      <c r="F160" s="77">
        <v>102360</v>
      </c>
      <c r="G160" s="76">
        <v>105960</v>
      </c>
      <c r="H160" s="76">
        <v>100605</v>
      </c>
      <c r="I160" s="76">
        <v>49605</v>
      </c>
      <c r="J160" s="78">
        <v>29.91</v>
      </c>
      <c r="K160" s="76">
        <v>39100</v>
      </c>
      <c r="L160" s="88">
        <v>18.8</v>
      </c>
      <c r="M160" s="76">
        <v>114165</v>
      </c>
      <c r="N160" s="76">
        <v>86865</v>
      </c>
      <c r="O160" s="81">
        <v>147090</v>
      </c>
      <c r="P160" s="1">
        <v>18.8</v>
      </c>
      <c r="Q160" s="84">
        <f>IF('1 Implementation Details'!$B$15="yes",K160*1.5,K160)</f>
        <v>39100</v>
      </c>
      <c r="R160" s="54">
        <f>IF('1 Implementation Details'!$B$15="yes",L160*1.5,L160)</f>
        <v>18.8</v>
      </c>
    </row>
    <row r="161" spans="1:18" ht="14.4">
      <c r="A161" s="75" t="s">
        <v>376</v>
      </c>
      <c r="B161" s="76" t="e">
        <v>#N/A</v>
      </c>
      <c r="C161" s="76">
        <v>83355</v>
      </c>
      <c r="D161" s="76">
        <v>80235</v>
      </c>
      <c r="E161" s="76">
        <v>86130</v>
      </c>
      <c r="F161" s="77" t="e">
        <v>#N/A</v>
      </c>
      <c r="G161" s="76" t="e">
        <v>#N/A</v>
      </c>
      <c r="H161" s="76" t="e">
        <v>#N/A</v>
      </c>
      <c r="I161" s="76">
        <v>34650</v>
      </c>
      <c r="J161" s="78" t="e">
        <v>#N/A</v>
      </c>
      <c r="K161" s="76" t="e">
        <v>#N/A</v>
      </c>
      <c r="L161" s="88" t="e">
        <v>#N/A</v>
      </c>
      <c r="M161" s="76" t="e">
        <v>#N/A</v>
      </c>
      <c r="N161" s="76">
        <v>79860</v>
      </c>
      <c r="O161" s="81">
        <v>134985</v>
      </c>
      <c r="P161" s="1" t="e">
        <v>#N/A</v>
      </c>
      <c r="Q161" s="84" t="e">
        <f>IF('1 Implementation Details'!$B$15="yes",K161*1.5,K161)</f>
        <v>#N/A</v>
      </c>
      <c r="R161" s="54" t="e">
        <f>IF('1 Implementation Details'!$B$15="yes",L161*1.5,L161)</f>
        <v>#N/A</v>
      </c>
    </row>
    <row r="162" spans="1:18" ht="14.4">
      <c r="A162" s="75" t="s">
        <v>377</v>
      </c>
      <c r="B162" s="79">
        <v>105105</v>
      </c>
      <c r="C162" s="76">
        <v>96315</v>
      </c>
      <c r="D162" s="76">
        <v>113025</v>
      </c>
      <c r="E162" s="76">
        <v>99495</v>
      </c>
      <c r="F162" s="76">
        <v>104055</v>
      </c>
      <c r="G162" s="79" t="e">
        <v>#N/A</v>
      </c>
      <c r="H162" s="76" t="e">
        <v>#N/A</v>
      </c>
      <c r="I162" s="76">
        <v>41700</v>
      </c>
      <c r="J162" s="90" t="e">
        <v>#VALUE!</v>
      </c>
      <c r="K162" s="76" t="e">
        <v>#N/A</v>
      </c>
      <c r="L162" s="83" t="e">
        <v>#N/A</v>
      </c>
      <c r="M162" s="76">
        <v>112755</v>
      </c>
      <c r="N162" s="76">
        <v>98835</v>
      </c>
      <c r="O162" s="81">
        <v>153900</v>
      </c>
      <c r="P162" s="52" t="e">
        <v>#N/A</v>
      </c>
      <c r="Q162" s="84" t="e">
        <f>IF('1 Implementation Details'!$B$15="yes",K162*1.5,K162)</f>
        <v>#N/A</v>
      </c>
      <c r="R162" s="85" t="e">
        <f>IF('1 Implementation Details'!$B$15="yes",L162*1.5,L162)</f>
        <v>#N/A</v>
      </c>
    </row>
    <row r="163" spans="1:18" ht="14.4">
      <c r="A163" s="75" t="s">
        <v>378</v>
      </c>
      <c r="B163" s="76" t="e">
        <v>#N/A</v>
      </c>
      <c r="C163" s="76">
        <v>90600</v>
      </c>
      <c r="D163" s="76">
        <v>93480</v>
      </c>
      <c r="E163" s="76">
        <v>95910</v>
      </c>
      <c r="F163" s="77">
        <v>90690</v>
      </c>
      <c r="G163" s="76">
        <v>97335</v>
      </c>
      <c r="H163" s="76">
        <v>94290</v>
      </c>
      <c r="I163" s="76">
        <v>51315</v>
      </c>
      <c r="J163" s="78" t="e">
        <v>#VALUE!</v>
      </c>
      <c r="K163" s="79" t="e">
        <v>#N/A</v>
      </c>
      <c r="L163" s="80" t="e">
        <v>#N/A</v>
      </c>
      <c r="M163" s="76">
        <v>121755</v>
      </c>
      <c r="N163" s="76">
        <v>94185</v>
      </c>
      <c r="O163" s="81">
        <v>158700</v>
      </c>
      <c r="P163" s="1" t="e">
        <v>#N/A</v>
      </c>
      <c r="Q163" s="1" t="e">
        <f>IF('1 Implementation Details'!$B$15="yes",K163*1.5,K163)</f>
        <v>#N/A</v>
      </c>
      <c r="R163" s="54" t="e">
        <f>IF('1 Implementation Details'!$B$15="yes",L163*1.5,L163)</f>
        <v>#N/A</v>
      </c>
    </row>
    <row r="164" spans="1:18" ht="14.4">
      <c r="A164" s="75" t="s">
        <v>379</v>
      </c>
      <c r="B164" s="76">
        <v>96510</v>
      </c>
      <c r="C164" s="76">
        <v>99255</v>
      </c>
      <c r="D164" s="76">
        <v>97260</v>
      </c>
      <c r="E164" s="76">
        <v>99045</v>
      </c>
      <c r="F164" s="77">
        <v>97095</v>
      </c>
      <c r="G164" s="76">
        <v>96000</v>
      </c>
      <c r="H164" s="76">
        <v>98340</v>
      </c>
      <c r="I164" s="76">
        <v>54705</v>
      </c>
      <c r="J164" s="78" t="e">
        <v>#N/A</v>
      </c>
      <c r="K164" s="76">
        <v>45320</v>
      </c>
      <c r="L164" s="88">
        <v>21.79</v>
      </c>
      <c r="M164" s="76">
        <v>121575</v>
      </c>
      <c r="N164" s="76">
        <v>102780</v>
      </c>
      <c r="O164" s="81">
        <v>171630</v>
      </c>
      <c r="P164" s="1">
        <v>21.79</v>
      </c>
      <c r="Q164" s="84">
        <f>IF('1 Implementation Details'!$B$15="yes",K164*1.5,K164)</f>
        <v>45320</v>
      </c>
      <c r="R164" s="54">
        <f>IF('1 Implementation Details'!$B$15="yes",L164*1.5,L164)</f>
        <v>21.79</v>
      </c>
    </row>
    <row r="165" spans="1:18" ht="14.4">
      <c r="A165" s="75" t="s">
        <v>380</v>
      </c>
      <c r="B165" s="79">
        <v>76425</v>
      </c>
      <c r="C165" s="76">
        <v>81015</v>
      </c>
      <c r="D165" s="79">
        <v>83010</v>
      </c>
      <c r="E165" s="76">
        <v>86595</v>
      </c>
      <c r="F165" s="77">
        <v>81240</v>
      </c>
      <c r="G165" s="79">
        <v>78735</v>
      </c>
      <c r="H165" s="76">
        <v>82605</v>
      </c>
      <c r="I165" s="76">
        <v>45465</v>
      </c>
      <c r="J165" s="78">
        <v>20.16</v>
      </c>
      <c r="K165" s="76">
        <v>38870</v>
      </c>
      <c r="L165" s="88">
        <v>18.690000000000001</v>
      </c>
      <c r="M165" s="76">
        <v>98940</v>
      </c>
      <c r="N165" s="79">
        <v>85575</v>
      </c>
      <c r="O165" s="81">
        <v>132885</v>
      </c>
      <c r="P165" s="1">
        <v>18.690000000000001</v>
      </c>
      <c r="Q165" s="84">
        <f>IF('1 Implementation Details'!$B$15="yes",K165*1.5,K165)</f>
        <v>38870</v>
      </c>
      <c r="R165" s="54">
        <f>IF('1 Implementation Details'!$B$15="yes",L165*1.5,L165)</f>
        <v>18.690000000000001</v>
      </c>
    </row>
    <row r="166" spans="1:18" ht="14.4">
      <c r="A166" s="75" t="s">
        <v>381</v>
      </c>
      <c r="B166" s="76">
        <v>85005</v>
      </c>
      <c r="C166" s="76">
        <v>80130</v>
      </c>
      <c r="D166" s="76">
        <v>88365</v>
      </c>
      <c r="E166" s="76">
        <v>93885</v>
      </c>
      <c r="F166" s="77">
        <v>83595</v>
      </c>
      <c r="G166" s="76">
        <v>84810</v>
      </c>
      <c r="H166" s="76">
        <v>80445</v>
      </c>
      <c r="I166" s="76">
        <v>46230</v>
      </c>
      <c r="J166" s="75">
        <v>25.875</v>
      </c>
      <c r="K166" s="76">
        <v>48590</v>
      </c>
      <c r="L166" s="88">
        <v>23.36</v>
      </c>
      <c r="M166" s="76">
        <v>91200</v>
      </c>
      <c r="N166" s="76">
        <v>74865</v>
      </c>
      <c r="O166" s="81">
        <v>139155</v>
      </c>
      <c r="P166" s="1">
        <v>23.36</v>
      </c>
      <c r="Q166" s="84">
        <f>IF('1 Implementation Details'!$B$15="yes",K166*1.5,K166)</f>
        <v>48590</v>
      </c>
      <c r="R166" s="54">
        <f>IF('1 Implementation Details'!$B$15="yes",L166*1.5,L166)</f>
        <v>23.36</v>
      </c>
    </row>
    <row r="167" spans="1:18" ht="14.4">
      <c r="A167" s="75" t="s">
        <v>382</v>
      </c>
      <c r="B167" s="76">
        <v>124725</v>
      </c>
      <c r="C167" s="76">
        <v>140220</v>
      </c>
      <c r="D167" s="76">
        <v>126975</v>
      </c>
      <c r="E167" s="76">
        <v>162615</v>
      </c>
      <c r="F167" s="77">
        <v>143340</v>
      </c>
      <c r="G167" s="76">
        <v>113445</v>
      </c>
      <c r="H167" s="76">
        <v>152460</v>
      </c>
      <c r="I167" s="76">
        <v>61605</v>
      </c>
      <c r="J167" s="78">
        <v>32.145000000000003</v>
      </c>
      <c r="K167" s="76">
        <v>43990</v>
      </c>
      <c r="L167" s="88">
        <v>21.15</v>
      </c>
      <c r="M167" s="89">
        <v>161955</v>
      </c>
      <c r="N167" s="76">
        <v>118080</v>
      </c>
      <c r="O167" s="81">
        <v>209445</v>
      </c>
      <c r="P167" s="1">
        <v>21.15</v>
      </c>
      <c r="Q167" s="84">
        <f>IF('1 Implementation Details'!$B$15="yes",K167*1.5,K167)</f>
        <v>43990</v>
      </c>
      <c r="R167" s="54">
        <f>IF('1 Implementation Details'!$B$15="yes",L167*1.5,L167)</f>
        <v>21.15</v>
      </c>
    </row>
    <row r="168" spans="1:18" ht="14.4">
      <c r="A168" s="75" t="s">
        <v>383</v>
      </c>
      <c r="B168" s="79" t="e">
        <v>#N/A</v>
      </c>
      <c r="C168" s="76">
        <v>80070</v>
      </c>
      <c r="D168" s="76" t="e">
        <v>#N/A</v>
      </c>
      <c r="E168" s="76" t="e">
        <v>#N/A</v>
      </c>
      <c r="F168" s="79" t="e">
        <v>#N/A</v>
      </c>
      <c r="G168" s="79" t="e">
        <v>#N/A</v>
      </c>
      <c r="H168" s="79" t="e">
        <v>#N/A</v>
      </c>
      <c r="I168" s="76">
        <v>33570</v>
      </c>
      <c r="J168" s="78">
        <v>17.594999999999999</v>
      </c>
      <c r="K168" s="79" t="e">
        <v>#N/A</v>
      </c>
      <c r="L168" s="80" t="e">
        <v>#N/A</v>
      </c>
      <c r="M168" s="76" t="e">
        <v>#N/A</v>
      </c>
      <c r="N168" s="76">
        <v>76410</v>
      </c>
      <c r="O168" s="81">
        <v>127050</v>
      </c>
      <c r="P168" s="1" t="e">
        <v>#N/A</v>
      </c>
      <c r="Q168" s="1" t="e">
        <f>IF('1 Implementation Details'!$B$15="yes",K168*1.5,K168)</f>
        <v>#N/A</v>
      </c>
      <c r="R168" s="54" t="e">
        <f>IF('1 Implementation Details'!$B$15="yes",L168*1.5,L168)</f>
        <v>#N/A</v>
      </c>
    </row>
    <row r="169" spans="1:18" ht="14.4">
      <c r="A169" s="75" t="s">
        <v>384</v>
      </c>
      <c r="B169" s="79">
        <v>86640</v>
      </c>
      <c r="C169" s="76">
        <v>87180</v>
      </c>
      <c r="D169" s="76">
        <v>85920</v>
      </c>
      <c r="E169" s="76">
        <v>91320</v>
      </c>
      <c r="F169" s="77" t="e">
        <v>#N/A</v>
      </c>
      <c r="G169" s="79" t="e">
        <v>#N/A</v>
      </c>
      <c r="H169" s="76">
        <v>86145</v>
      </c>
      <c r="I169" s="76">
        <v>48975</v>
      </c>
      <c r="J169" s="79">
        <v>27.734999999999999</v>
      </c>
      <c r="K169" s="77">
        <v>41270</v>
      </c>
      <c r="L169" s="80">
        <v>19.84</v>
      </c>
      <c r="M169" s="76">
        <v>90405</v>
      </c>
      <c r="N169" s="76">
        <v>81375</v>
      </c>
      <c r="O169" s="81">
        <v>137400</v>
      </c>
      <c r="P169" s="1">
        <v>19.84</v>
      </c>
      <c r="Q169" s="84">
        <f>IF('1 Implementation Details'!$B$15="yes",K169*1.5,K169)</f>
        <v>41270</v>
      </c>
      <c r="R169" s="54">
        <f>IF('1 Implementation Details'!$B$15="yes",L169*1.5,L169)</f>
        <v>19.84</v>
      </c>
    </row>
    <row r="170" spans="1:18" ht="14.4">
      <c r="A170" s="75" t="s">
        <v>385</v>
      </c>
      <c r="B170" s="79">
        <v>101055</v>
      </c>
      <c r="C170" s="76">
        <v>101640</v>
      </c>
      <c r="D170" s="76">
        <v>108885</v>
      </c>
      <c r="E170" s="76">
        <v>102810</v>
      </c>
      <c r="F170" s="77">
        <v>96255</v>
      </c>
      <c r="G170" s="76">
        <v>100605</v>
      </c>
      <c r="H170" s="76">
        <v>101475</v>
      </c>
      <c r="I170" s="76">
        <v>43230</v>
      </c>
      <c r="J170" s="78">
        <v>23.504999999999999</v>
      </c>
      <c r="K170" s="76">
        <v>48530</v>
      </c>
      <c r="L170" s="88">
        <v>23.33</v>
      </c>
      <c r="M170" s="79">
        <v>120210</v>
      </c>
      <c r="N170" s="76">
        <v>99600</v>
      </c>
      <c r="O170" s="81">
        <v>155295</v>
      </c>
      <c r="P170" s="1">
        <v>23.33</v>
      </c>
      <c r="Q170" s="84">
        <f>IF('1 Implementation Details'!$B$15="yes",K170*1.5,K170)</f>
        <v>48530</v>
      </c>
      <c r="R170" s="54">
        <f>IF('1 Implementation Details'!$B$15="yes",L170*1.5,L170)</f>
        <v>23.33</v>
      </c>
    </row>
    <row r="171" spans="1:18" ht="14.4">
      <c r="A171" s="75" t="s">
        <v>386</v>
      </c>
      <c r="B171" s="76" t="e">
        <v>#N/A</v>
      </c>
      <c r="C171" s="76">
        <v>108105</v>
      </c>
      <c r="D171" s="79">
        <v>123165</v>
      </c>
      <c r="E171" s="76">
        <v>114600</v>
      </c>
      <c r="F171" s="76" t="e">
        <v>#N/A</v>
      </c>
      <c r="G171" s="79" t="e">
        <v>#N/A</v>
      </c>
      <c r="H171" s="76">
        <v>101175</v>
      </c>
      <c r="I171" s="76">
        <v>49575</v>
      </c>
      <c r="J171" s="82">
        <v>35.954999999999998</v>
      </c>
      <c r="K171" s="76" t="e">
        <v>#N/A</v>
      </c>
      <c r="L171" s="83" t="e">
        <v>#N/A</v>
      </c>
      <c r="M171" s="76">
        <v>119355</v>
      </c>
      <c r="N171" s="76">
        <v>83025</v>
      </c>
      <c r="O171" s="81">
        <v>149385</v>
      </c>
      <c r="P171" s="52" t="e">
        <v>#N/A</v>
      </c>
      <c r="Q171" s="84" t="e">
        <f>IF('1 Implementation Details'!$B$15="yes",K171*1.5,K171)</f>
        <v>#N/A</v>
      </c>
      <c r="R171" s="85" t="e">
        <f>IF('1 Implementation Details'!$B$15="yes",L171*1.5,L171)</f>
        <v>#N/A</v>
      </c>
    </row>
    <row r="172" spans="1:18" ht="14.4">
      <c r="A172" s="75" t="s">
        <v>387</v>
      </c>
      <c r="B172" s="76">
        <v>100515</v>
      </c>
      <c r="C172" s="76">
        <v>112410</v>
      </c>
      <c r="D172" s="76">
        <v>112320</v>
      </c>
      <c r="E172" s="76">
        <v>115935</v>
      </c>
      <c r="F172" s="76">
        <v>103980</v>
      </c>
      <c r="G172" s="76">
        <v>106290</v>
      </c>
      <c r="H172" s="76">
        <v>106035</v>
      </c>
      <c r="I172" s="76">
        <v>53085</v>
      </c>
      <c r="J172" s="82">
        <v>32.85</v>
      </c>
      <c r="K172" s="76">
        <v>53300</v>
      </c>
      <c r="L172" s="83">
        <v>25.62</v>
      </c>
      <c r="M172" s="76">
        <v>102480</v>
      </c>
      <c r="N172" s="76">
        <v>89580</v>
      </c>
      <c r="O172" s="81">
        <v>175095</v>
      </c>
      <c r="P172" s="52">
        <v>25.62</v>
      </c>
      <c r="Q172" s="84">
        <f>IF('1 Implementation Details'!$B$15="yes",K172*1.5,K172)</f>
        <v>53300</v>
      </c>
      <c r="R172" s="85">
        <f>IF('1 Implementation Details'!$B$15="yes",L172*1.5,L172)</f>
        <v>25.62</v>
      </c>
    </row>
    <row r="173" spans="1:18" ht="14.4">
      <c r="A173" s="75" t="s">
        <v>388</v>
      </c>
      <c r="B173" s="79">
        <v>69615</v>
      </c>
      <c r="C173" s="76">
        <v>74775</v>
      </c>
      <c r="D173" s="76">
        <v>73350</v>
      </c>
      <c r="E173" s="76" t="e">
        <v>#N/A</v>
      </c>
      <c r="F173" s="79" t="e">
        <v>#N/A</v>
      </c>
      <c r="G173" s="79" t="e">
        <v>#N/A</v>
      </c>
      <c r="H173" s="79">
        <v>72120</v>
      </c>
      <c r="I173" s="76">
        <v>39705</v>
      </c>
      <c r="J173" s="79" t="e">
        <v>#N/A</v>
      </c>
      <c r="K173" s="77">
        <v>41270</v>
      </c>
      <c r="L173" s="80">
        <v>19.84</v>
      </c>
      <c r="M173" s="76">
        <v>89715</v>
      </c>
      <c r="N173" s="76">
        <v>83820</v>
      </c>
      <c r="O173" s="81">
        <v>115515</v>
      </c>
      <c r="P173" s="1">
        <v>19.84</v>
      </c>
      <c r="Q173" s="84">
        <f>IF('1 Implementation Details'!$B$15="yes",K173*1.5,K173)</f>
        <v>41270</v>
      </c>
      <c r="R173" s="54">
        <f>IF('1 Implementation Details'!$B$15="yes",L173*1.5,L173)</f>
        <v>19.84</v>
      </c>
    </row>
    <row r="174" spans="1:18" ht="14.4">
      <c r="A174" s="75" t="s">
        <v>389</v>
      </c>
      <c r="B174" s="76">
        <v>90345</v>
      </c>
      <c r="C174" s="76">
        <v>89190</v>
      </c>
      <c r="D174" s="76">
        <v>88410</v>
      </c>
      <c r="E174" s="76">
        <v>94035</v>
      </c>
      <c r="F174" s="77">
        <v>90195</v>
      </c>
      <c r="G174" s="76">
        <v>87915</v>
      </c>
      <c r="H174" s="76">
        <v>94275</v>
      </c>
      <c r="I174" s="76">
        <v>53325</v>
      </c>
      <c r="J174" s="78" t="e">
        <v>#VALUE!</v>
      </c>
      <c r="K174" s="76" t="e">
        <v>#N/A</v>
      </c>
      <c r="L174" s="88" t="e">
        <v>#N/A</v>
      </c>
      <c r="M174" s="76">
        <v>98055</v>
      </c>
      <c r="N174" s="76">
        <v>82755</v>
      </c>
      <c r="O174" s="81">
        <v>159000</v>
      </c>
      <c r="P174" s="1" t="e">
        <v>#N/A</v>
      </c>
      <c r="Q174" s="84" t="e">
        <f>IF('1 Implementation Details'!$B$15="yes",K174*1.5,K174)</f>
        <v>#N/A</v>
      </c>
      <c r="R174" s="54" t="e">
        <f>IF('1 Implementation Details'!$B$15="yes",L174*1.5,L174)</f>
        <v>#N/A</v>
      </c>
    </row>
    <row r="175" spans="1:18" ht="14.4">
      <c r="A175" s="75" t="s">
        <v>390</v>
      </c>
      <c r="B175" s="76">
        <v>88290</v>
      </c>
      <c r="C175" s="76">
        <v>91530</v>
      </c>
      <c r="D175" s="76">
        <v>95925</v>
      </c>
      <c r="E175" s="76">
        <v>93060</v>
      </c>
      <c r="F175" s="77">
        <v>89445</v>
      </c>
      <c r="G175" s="79">
        <v>90330</v>
      </c>
      <c r="H175" s="76">
        <v>95625</v>
      </c>
      <c r="I175" s="76">
        <v>38925</v>
      </c>
      <c r="J175" s="78">
        <v>27.54</v>
      </c>
      <c r="K175" s="76" t="e">
        <v>#N/A</v>
      </c>
      <c r="L175" s="88" t="e">
        <v>#N/A</v>
      </c>
      <c r="M175" s="76" t="e">
        <v>#N/A</v>
      </c>
      <c r="N175" s="76" t="e">
        <v>#N/A</v>
      </c>
      <c r="O175" s="81">
        <v>170010</v>
      </c>
      <c r="P175" s="1" t="e">
        <v>#N/A</v>
      </c>
      <c r="Q175" s="84" t="e">
        <f>IF('1 Implementation Details'!$B$15="yes",K175*1.5,K175)</f>
        <v>#N/A</v>
      </c>
      <c r="R175" s="54" t="e">
        <f>IF('1 Implementation Details'!$B$15="yes",L175*1.5,L175)</f>
        <v>#N/A</v>
      </c>
    </row>
    <row r="176" spans="1:18" ht="14.4">
      <c r="A176" s="75" t="s">
        <v>391</v>
      </c>
      <c r="B176" s="76">
        <v>90270</v>
      </c>
      <c r="C176" s="76">
        <v>87135</v>
      </c>
      <c r="D176" s="76">
        <v>86880</v>
      </c>
      <c r="E176" s="76">
        <v>91635</v>
      </c>
      <c r="F176" s="77">
        <v>96615</v>
      </c>
      <c r="G176" s="76">
        <v>87690</v>
      </c>
      <c r="H176" s="76">
        <v>91350</v>
      </c>
      <c r="I176" s="76">
        <v>57060</v>
      </c>
      <c r="J176" s="78" t="e">
        <v>#N/A</v>
      </c>
      <c r="K176" s="76" t="e">
        <v>#N/A</v>
      </c>
      <c r="L176" s="88" t="e">
        <v>#N/A</v>
      </c>
      <c r="M176" s="76">
        <v>113055</v>
      </c>
      <c r="N176" s="76">
        <v>94710</v>
      </c>
      <c r="O176" s="81">
        <v>161730</v>
      </c>
      <c r="P176" s="1" t="e">
        <v>#N/A</v>
      </c>
      <c r="Q176" s="84" t="e">
        <f>IF('1 Implementation Details'!$B$15="yes",K176*1.5,K176)</f>
        <v>#N/A</v>
      </c>
      <c r="R176" s="54" t="e">
        <f>IF('1 Implementation Details'!$B$15="yes",L176*1.5,L176)</f>
        <v>#N/A</v>
      </c>
    </row>
    <row r="177" spans="1:18" ht="14.4">
      <c r="A177" s="75" t="s">
        <v>392</v>
      </c>
      <c r="B177" s="76">
        <v>91485</v>
      </c>
      <c r="C177" s="76">
        <v>100755</v>
      </c>
      <c r="D177" s="76">
        <v>96165</v>
      </c>
      <c r="E177" s="76">
        <v>103560</v>
      </c>
      <c r="F177" s="77">
        <v>95730</v>
      </c>
      <c r="G177" s="76">
        <v>118620</v>
      </c>
      <c r="H177" s="76">
        <v>102435</v>
      </c>
      <c r="I177" s="76">
        <v>50880</v>
      </c>
      <c r="J177" s="78">
        <v>35.1</v>
      </c>
      <c r="K177" s="76">
        <v>43050</v>
      </c>
      <c r="L177" s="88">
        <v>20.7</v>
      </c>
      <c r="M177" s="76">
        <v>110280</v>
      </c>
      <c r="N177" s="76">
        <v>89880</v>
      </c>
      <c r="O177" s="81">
        <v>146115</v>
      </c>
      <c r="P177" s="1">
        <v>20.7</v>
      </c>
      <c r="Q177" s="84">
        <f>IF('1 Implementation Details'!$B$15="yes",K177*1.5,K177)</f>
        <v>43050</v>
      </c>
      <c r="R177" s="54">
        <f>IF('1 Implementation Details'!$B$15="yes",L177*1.5,L177)</f>
        <v>20.7</v>
      </c>
    </row>
    <row r="178" spans="1:18" ht="14.4">
      <c r="A178" s="75" t="s">
        <v>393</v>
      </c>
      <c r="B178" s="76" t="e">
        <v>#N/A</v>
      </c>
      <c r="C178" s="76">
        <v>116355</v>
      </c>
      <c r="D178" s="76" t="e">
        <v>#N/A</v>
      </c>
      <c r="E178" s="76" t="e">
        <v>#N/A</v>
      </c>
      <c r="F178" s="77">
        <v>131790</v>
      </c>
      <c r="G178" s="76" t="e">
        <v>#N/A</v>
      </c>
      <c r="H178" s="76" t="e">
        <v>#N/A</v>
      </c>
      <c r="I178" s="76">
        <v>59160</v>
      </c>
      <c r="J178" s="78" t="e">
        <v>#N/A</v>
      </c>
      <c r="K178" s="76" t="e">
        <v>#N/A</v>
      </c>
      <c r="L178" s="88" t="e">
        <v>#N/A</v>
      </c>
      <c r="M178" s="76" t="e">
        <v>#N/A</v>
      </c>
      <c r="N178" s="76" t="e">
        <v>#N/A</v>
      </c>
      <c r="O178" s="81">
        <v>176640</v>
      </c>
      <c r="P178" s="1" t="e">
        <v>#N/A</v>
      </c>
      <c r="Q178" s="84" t="e">
        <f>IF('1 Implementation Details'!$B$15="yes",K178*1.5,K178)</f>
        <v>#N/A</v>
      </c>
      <c r="R178" s="54" t="e">
        <f>IF('1 Implementation Details'!$B$15="yes",L178*1.5,L178)</f>
        <v>#N/A</v>
      </c>
    </row>
    <row r="179" spans="1:18" ht="14.4">
      <c r="A179" s="75" t="s">
        <v>394</v>
      </c>
      <c r="B179" s="76">
        <v>75645</v>
      </c>
      <c r="C179" s="76">
        <v>87195</v>
      </c>
      <c r="D179" s="76">
        <v>89025</v>
      </c>
      <c r="E179" s="76">
        <v>86775</v>
      </c>
      <c r="F179" s="77">
        <v>88995</v>
      </c>
      <c r="G179" s="79" t="e">
        <v>#N/A</v>
      </c>
      <c r="H179" s="76">
        <v>96510</v>
      </c>
      <c r="I179" s="76">
        <v>46650</v>
      </c>
      <c r="J179" s="78" t="e">
        <v>#N/A</v>
      </c>
      <c r="K179" s="77">
        <v>46090</v>
      </c>
      <c r="L179" s="80">
        <v>22.16</v>
      </c>
      <c r="M179" s="76" t="e">
        <v>#N/A</v>
      </c>
      <c r="N179" s="79" t="e">
        <v>#N/A</v>
      </c>
      <c r="O179" s="81">
        <v>144525</v>
      </c>
      <c r="P179" s="1">
        <v>22.16</v>
      </c>
      <c r="Q179" s="84">
        <f>IF('1 Implementation Details'!$B$15="yes",K179*1.5,K179)</f>
        <v>46090</v>
      </c>
      <c r="R179" s="54">
        <f>IF('1 Implementation Details'!$B$15="yes",L179*1.5,L179)</f>
        <v>22.16</v>
      </c>
    </row>
    <row r="180" spans="1:18" ht="14.4">
      <c r="A180" s="75" t="s">
        <v>395</v>
      </c>
      <c r="B180" s="76">
        <v>80850</v>
      </c>
      <c r="C180" s="76">
        <v>84630</v>
      </c>
      <c r="D180" s="76">
        <v>86040</v>
      </c>
      <c r="E180" s="76">
        <v>90975</v>
      </c>
      <c r="F180" s="76">
        <v>92310</v>
      </c>
      <c r="G180" s="76">
        <v>90135</v>
      </c>
      <c r="H180" s="76">
        <v>90735</v>
      </c>
      <c r="I180" s="76">
        <v>52425</v>
      </c>
      <c r="J180" s="82" t="e">
        <v>#N/A</v>
      </c>
      <c r="K180" s="76" t="e">
        <v>#N/A</v>
      </c>
      <c r="L180" s="83" t="e">
        <v>#N/A</v>
      </c>
      <c r="M180" s="76">
        <v>121290</v>
      </c>
      <c r="N180" s="76">
        <v>95235</v>
      </c>
      <c r="O180" s="81">
        <v>159690</v>
      </c>
      <c r="P180" s="52" t="e">
        <v>#N/A</v>
      </c>
      <c r="Q180" s="84" t="e">
        <f>IF('1 Implementation Details'!$B$15="yes",K180*1.5,K180)</f>
        <v>#N/A</v>
      </c>
      <c r="R180" s="85" t="e">
        <f>IF('1 Implementation Details'!$B$15="yes",L180*1.5,L180)</f>
        <v>#N/A</v>
      </c>
    </row>
    <row r="181" spans="1:18" ht="14.4">
      <c r="A181" s="75" t="s">
        <v>396</v>
      </c>
      <c r="B181" s="79">
        <v>88260</v>
      </c>
      <c r="C181" s="76">
        <v>90660</v>
      </c>
      <c r="D181" s="76">
        <v>91815</v>
      </c>
      <c r="E181" s="76">
        <v>96165</v>
      </c>
      <c r="F181" s="77">
        <v>88305</v>
      </c>
      <c r="G181" s="79">
        <v>91395</v>
      </c>
      <c r="H181" s="76">
        <v>90255</v>
      </c>
      <c r="I181" s="76">
        <v>53700</v>
      </c>
      <c r="J181" s="79" t="e">
        <v>#VALUE!</v>
      </c>
      <c r="K181" s="76">
        <v>41780</v>
      </c>
      <c r="L181" s="88">
        <v>20.09</v>
      </c>
      <c r="M181" s="79">
        <v>132045</v>
      </c>
      <c r="N181" s="76">
        <v>98085</v>
      </c>
      <c r="O181" s="81">
        <v>167340</v>
      </c>
      <c r="P181" s="1">
        <v>20.09</v>
      </c>
      <c r="Q181" s="84">
        <f>IF('1 Implementation Details'!$B$15="yes",K181*1.5,K181)</f>
        <v>41780</v>
      </c>
      <c r="R181" s="54">
        <f>IF('1 Implementation Details'!$B$15="yes",L181*1.5,L181)</f>
        <v>20.09</v>
      </c>
    </row>
    <row r="182" spans="1:18" ht="14.4">
      <c r="A182" s="75" t="s">
        <v>397</v>
      </c>
      <c r="B182" s="79">
        <v>70890</v>
      </c>
      <c r="C182" s="76">
        <v>81555</v>
      </c>
      <c r="D182" s="76">
        <v>80985</v>
      </c>
      <c r="E182" s="76">
        <v>81180</v>
      </c>
      <c r="F182" s="77">
        <v>79860</v>
      </c>
      <c r="G182" s="76">
        <v>86880</v>
      </c>
      <c r="H182" s="76">
        <v>80820</v>
      </c>
      <c r="I182" s="76">
        <v>40890</v>
      </c>
      <c r="J182" s="78">
        <v>26.88</v>
      </c>
      <c r="K182" s="77">
        <v>39370</v>
      </c>
      <c r="L182" s="80">
        <v>18.93</v>
      </c>
      <c r="M182" s="76">
        <v>98235</v>
      </c>
      <c r="N182" s="76">
        <v>83895</v>
      </c>
      <c r="O182" s="81">
        <v>137235</v>
      </c>
      <c r="P182" s="1">
        <v>18.93</v>
      </c>
      <c r="Q182" s="84">
        <f>IF('1 Implementation Details'!$B$15="yes",K182*1.5,K182)</f>
        <v>39370</v>
      </c>
      <c r="R182" s="54">
        <f>IF('1 Implementation Details'!$B$15="yes",L182*1.5,L182)</f>
        <v>18.93</v>
      </c>
    </row>
    <row r="183" spans="1:18" ht="14.4">
      <c r="A183" s="75" t="s">
        <v>398</v>
      </c>
      <c r="B183" s="76">
        <v>86175</v>
      </c>
      <c r="C183" s="76">
        <v>80670</v>
      </c>
      <c r="D183" s="76">
        <v>86085</v>
      </c>
      <c r="E183" s="76">
        <v>86865</v>
      </c>
      <c r="F183" s="77">
        <v>79095</v>
      </c>
      <c r="G183" s="76">
        <v>86820</v>
      </c>
      <c r="H183" s="76">
        <v>87000</v>
      </c>
      <c r="I183" s="76">
        <v>41055</v>
      </c>
      <c r="J183" s="78">
        <v>26.565000000000001</v>
      </c>
      <c r="K183" s="76">
        <v>35220</v>
      </c>
      <c r="L183" s="88">
        <v>16.93</v>
      </c>
      <c r="M183" s="76">
        <v>101640</v>
      </c>
      <c r="N183" s="76">
        <v>91230</v>
      </c>
      <c r="O183" s="81">
        <v>161505</v>
      </c>
      <c r="P183" s="1">
        <v>16.93</v>
      </c>
      <c r="Q183" s="84">
        <f>IF('1 Implementation Details'!$B$15="yes",K183*1.5,K183)</f>
        <v>35220</v>
      </c>
      <c r="R183" s="54">
        <f>IF('1 Implementation Details'!$B$15="yes",L183*1.5,L183)</f>
        <v>16.93</v>
      </c>
    </row>
    <row r="184" spans="1:18" ht="14.4">
      <c r="A184" s="75" t="s">
        <v>399</v>
      </c>
      <c r="B184" s="76" t="e">
        <v>#N/A</v>
      </c>
      <c r="C184" s="76">
        <v>74670</v>
      </c>
      <c r="D184" s="76">
        <v>78450</v>
      </c>
      <c r="E184" s="76">
        <v>76860</v>
      </c>
      <c r="F184" s="77">
        <v>77625</v>
      </c>
      <c r="G184" s="76" t="e">
        <v>#N/A</v>
      </c>
      <c r="H184" s="76">
        <v>74325</v>
      </c>
      <c r="I184" s="76">
        <v>40245</v>
      </c>
      <c r="J184" s="75">
        <v>23.055</v>
      </c>
      <c r="K184" s="76">
        <v>36640</v>
      </c>
      <c r="L184" s="88">
        <v>17.62</v>
      </c>
      <c r="M184" s="76">
        <v>95655</v>
      </c>
      <c r="N184" s="76">
        <v>84555</v>
      </c>
      <c r="O184" s="81">
        <v>126000</v>
      </c>
      <c r="P184" s="1">
        <v>17.62</v>
      </c>
      <c r="Q184" s="84">
        <f>IF('1 Implementation Details'!$B$15="yes",K184*1.5,K184)</f>
        <v>36640</v>
      </c>
      <c r="R184" s="54">
        <f>IF('1 Implementation Details'!$B$15="yes",L184*1.5,L184)</f>
        <v>17.62</v>
      </c>
    </row>
    <row r="185" spans="1:18" ht="14.4">
      <c r="A185" s="75" t="s">
        <v>400</v>
      </c>
      <c r="B185" s="76">
        <v>83595</v>
      </c>
      <c r="C185" s="76">
        <v>76215</v>
      </c>
      <c r="D185" s="76">
        <v>75105</v>
      </c>
      <c r="E185" s="76">
        <v>78960</v>
      </c>
      <c r="F185" s="76" t="e">
        <v>#N/A</v>
      </c>
      <c r="G185" s="76" t="e">
        <v>#N/A</v>
      </c>
      <c r="H185" s="76" t="e">
        <v>#N/A</v>
      </c>
      <c r="I185" s="76">
        <v>38670</v>
      </c>
      <c r="J185" s="82">
        <v>21.315000000000001</v>
      </c>
      <c r="K185" s="76" t="e">
        <v>#N/A</v>
      </c>
      <c r="L185" s="83" t="e">
        <v>#N/A</v>
      </c>
      <c r="M185" s="76">
        <v>90195</v>
      </c>
      <c r="N185" s="76" t="e">
        <v>#N/A</v>
      </c>
      <c r="O185" s="81">
        <v>116610</v>
      </c>
      <c r="P185" s="52" t="e">
        <v>#N/A</v>
      </c>
      <c r="Q185" s="84" t="e">
        <f>IF('1 Implementation Details'!$B$15="yes",K185*1.5,K185)</f>
        <v>#N/A</v>
      </c>
      <c r="R185" s="85" t="e">
        <f>IF('1 Implementation Details'!$B$15="yes",L185*1.5,L185)</f>
        <v>#N/A</v>
      </c>
    </row>
    <row r="186" spans="1:18" ht="14.4">
      <c r="A186" s="75" t="s">
        <v>401</v>
      </c>
      <c r="B186" s="76" t="e">
        <v>#N/A</v>
      </c>
      <c r="C186" s="76">
        <v>60195</v>
      </c>
      <c r="D186" s="76">
        <v>57240</v>
      </c>
      <c r="E186" s="76">
        <v>59655</v>
      </c>
      <c r="F186" s="77">
        <v>58170</v>
      </c>
      <c r="G186" s="79" t="e">
        <v>#N/A</v>
      </c>
      <c r="H186" s="76" t="e">
        <v>#N/A</v>
      </c>
      <c r="I186" s="76">
        <v>31350</v>
      </c>
      <c r="J186" s="79" t="e">
        <v>#N/A</v>
      </c>
      <c r="K186" s="76" t="e">
        <v>#N/A</v>
      </c>
      <c r="L186" s="88" t="e">
        <v>#N/A</v>
      </c>
      <c r="M186" s="76" t="e">
        <v>#N/A</v>
      </c>
      <c r="N186" s="76" t="e">
        <v>#N/A</v>
      </c>
      <c r="O186" s="81">
        <v>89340</v>
      </c>
      <c r="P186" s="1" t="e">
        <v>#N/A</v>
      </c>
      <c r="Q186" s="84" t="e">
        <f>IF('1 Implementation Details'!$B$15="yes",K186*1.5,K186)</f>
        <v>#N/A</v>
      </c>
      <c r="R186" s="54" t="e">
        <f>IF('1 Implementation Details'!$B$15="yes",L186*1.5,L186)</f>
        <v>#N/A</v>
      </c>
    </row>
    <row r="187" spans="1:18" ht="14.4">
      <c r="A187" s="75" t="s">
        <v>402</v>
      </c>
      <c r="B187" s="79">
        <v>77790</v>
      </c>
      <c r="C187" s="76">
        <v>77730</v>
      </c>
      <c r="D187" s="76">
        <v>78435</v>
      </c>
      <c r="E187" s="76">
        <v>83700</v>
      </c>
      <c r="F187" s="77">
        <v>79170</v>
      </c>
      <c r="G187" s="76">
        <v>78525</v>
      </c>
      <c r="H187" s="76">
        <v>82710</v>
      </c>
      <c r="I187" s="76">
        <v>38550</v>
      </c>
      <c r="J187" s="78">
        <v>19.440000000000001</v>
      </c>
      <c r="K187" s="77">
        <v>50660</v>
      </c>
      <c r="L187" s="80">
        <v>24.36</v>
      </c>
      <c r="M187" s="76">
        <v>118815</v>
      </c>
      <c r="N187" s="76">
        <v>80370</v>
      </c>
      <c r="O187" s="81">
        <v>131460</v>
      </c>
      <c r="P187" s="1">
        <v>24.36</v>
      </c>
      <c r="Q187" s="84">
        <f>IF('1 Implementation Details'!$B$15="yes",K187*1.5,K187)</f>
        <v>50660</v>
      </c>
      <c r="R187" s="54">
        <f>IF('1 Implementation Details'!$B$15="yes",L187*1.5,L187)</f>
        <v>24.36</v>
      </c>
    </row>
    <row r="188" spans="1:18" ht="14.4">
      <c r="A188" s="75" t="s">
        <v>403</v>
      </c>
      <c r="B188" s="76">
        <v>100995</v>
      </c>
      <c r="C188" s="76">
        <v>98880</v>
      </c>
      <c r="D188" s="76">
        <v>102540</v>
      </c>
      <c r="E188" s="76">
        <v>100770</v>
      </c>
      <c r="F188" s="77">
        <v>90555</v>
      </c>
      <c r="G188" s="76" t="e">
        <v>#N/A</v>
      </c>
      <c r="H188" s="76">
        <v>102945</v>
      </c>
      <c r="I188" s="76">
        <v>51645</v>
      </c>
      <c r="J188" s="78">
        <v>33.435000000000002</v>
      </c>
      <c r="K188" s="76" t="e">
        <v>#N/A</v>
      </c>
      <c r="L188" s="88" t="e">
        <v>#N/A</v>
      </c>
      <c r="M188" s="76">
        <v>139635</v>
      </c>
      <c r="N188" s="76">
        <v>99165</v>
      </c>
      <c r="O188" s="81">
        <v>150780</v>
      </c>
      <c r="P188" s="1" t="e">
        <v>#N/A</v>
      </c>
      <c r="Q188" s="84" t="e">
        <f>IF('1 Implementation Details'!$B$15="yes",K188*1.5,K188)</f>
        <v>#N/A</v>
      </c>
      <c r="R188" s="54" t="e">
        <f>IF('1 Implementation Details'!$B$15="yes",L188*1.5,L188)</f>
        <v>#N/A</v>
      </c>
    </row>
    <row r="189" spans="1:18" ht="14.4">
      <c r="A189" s="75" t="s">
        <v>404</v>
      </c>
      <c r="B189" s="76" t="e">
        <v>#N/A</v>
      </c>
      <c r="C189" s="76">
        <v>78600</v>
      </c>
      <c r="D189" s="76">
        <v>80130</v>
      </c>
      <c r="E189" s="76">
        <v>85485</v>
      </c>
      <c r="F189" s="77" t="e">
        <v>#N/A</v>
      </c>
      <c r="G189" s="79" t="e">
        <v>#N/A</v>
      </c>
      <c r="H189" s="76" t="e">
        <v>#N/A</v>
      </c>
      <c r="I189" s="76">
        <v>52875</v>
      </c>
      <c r="J189" s="79" t="e">
        <v>#N/A</v>
      </c>
      <c r="K189" s="79" t="e">
        <v>#N/A</v>
      </c>
      <c r="L189" s="80" t="e">
        <v>#N/A</v>
      </c>
      <c r="M189" s="76">
        <v>100815</v>
      </c>
      <c r="N189" s="76" t="e">
        <v>#N/A</v>
      </c>
      <c r="O189" s="81">
        <v>118335</v>
      </c>
      <c r="P189" s="1" t="e">
        <v>#N/A</v>
      </c>
      <c r="Q189" s="1" t="e">
        <f>IF('1 Implementation Details'!$B$15="yes",K189*1.5,K189)</f>
        <v>#N/A</v>
      </c>
      <c r="R189" s="54" t="e">
        <f>IF('1 Implementation Details'!$B$15="yes",L189*1.5,L189)</f>
        <v>#N/A</v>
      </c>
    </row>
    <row r="190" spans="1:18" ht="14.4">
      <c r="A190" s="75" t="s">
        <v>405</v>
      </c>
      <c r="B190" s="79">
        <v>121050</v>
      </c>
      <c r="C190" s="76">
        <v>136845</v>
      </c>
      <c r="D190" s="76" t="e">
        <v>#N/A</v>
      </c>
      <c r="E190" s="76">
        <v>152685</v>
      </c>
      <c r="F190" s="79">
        <v>131250</v>
      </c>
      <c r="G190" s="79" t="e">
        <v>#N/A</v>
      </c>
      <c r="H190" s="76">
        <v>142410</v>
      </c>
      <c r="I190" s="76">
        <v>64215</v>
      </c>
      <c r="J190" s="79">
        <v>42.045000000000002</v>
      </c>
      <c r="K190" s="76">
        <v>50620</v>
      </c>
      <c r="L190" s="88">
        <v>24.34</v>
      </c>
      <c r="M190" s="79">
        <v>153240</v>
      </c>
      <c r="N190" s="79" t="e">
        <v>#N/A</v>
      </c>
      <c r="O190" s="81">
        <v>209715</v>
      </c>
      <c r="P190" s="1">
        <v>24.34</v>
      </c>
      <c r="Q190" s="84">
        <f>IF('1 Implementation Details'!$B$15="yes",K190*1.5,K190)</f>
        <v>50620</v>
      </c>
      <c r="R190" s="54">
        <f>IF('1 Implementation Details'!$B$15="yes",L190*1.5,L190)</f>
        <v>24.34</v>
      </c>
    </row>
    <row r="191" spans="1:18" ht="14.4">
      <c r="A191" s="75" t="s">
        <v>406</v>
      </c>
      <c r="B191" s="76">
        <v>98895</v>
      </c>
      <c r="C191" s="76">
        <v>101445</v>
      </c>
      <c r="D191" s="76">
        <v>104475</v>
      </c>
      <c r="E191" s="76">
        <v>105225</v>
      </c>
      <c r="F191" s="79">
        <v>102435</v>
      </c>
      <c r="G191" s="79">
        <v>101805</v>
      </c>
      <c r="H191" s="76">
        <v>100200</v>
      </c>
      <c r="I191" s="76">
        <v>50190</v>
      </c>
      <c r="J191" s="78" t="e">
        <v>#N/A</v>
      </c>
      <c r="K191" s="76">
        <v>36710</v>
      </c>
      <c r="L191" s="88">
        <v>17.649999999999999</v>
      </c>
      <c r="M191" s="76">
        <v>112935</v>
      </c>
      <c r="N191" s="76">
        <v>93975</v>
      </c>
      <c r="O191" s="81">
        <v>148275</v>
      </c>
      <c r="P191" s="1">
        <v>17.649999999999999</v>
      </c>
      <c r="Q191" s="84">
        <f>IF('1 Implementation Details'!$B$15="yes",K191*1.5,K191)</f>
        <v>36710</v>
      </c>
      <c r="R191" s="54">
        <f>IF('1 Implementation Details'!$B$15="yes",L191*1.5,L191)</f>
        <v>17.649999999999999</v>
      </c>
    </row>
    <row r="192" spans="1:18" ht="14.4">
      <c r="A192" s="75" t="s">
        <v>407</v>
      </c>
      <c r="B192" s="76">
        <v>83580</v>
      </c>
      <c r="C192" s="76">
        <v>83265</v>
      </c>
      <c r="D192" s="76">
        <v>90615</v>
      </c>
      <c r="E192" s="79">
        <v>92070</v>
      </c>
      <c r="F192" s="77" t="e">
        <v>#N/A</v>
      </c>
      <c r="G192" s="79" t="e">
        <v>#N/A</v>
      </c>
      <c r="H192" s="79" t="e">
        <v>#N/A</v>
      </c>
      <c r="I192" s="76">
        <v>49500</v>
      </c>
      <c r="J192" s="78" t="e">
        <v>#N/A</v>
      </c>
      <c r="K192" s="79" t="e">
        <v>#N/A</v>
      </c>
      <c r="L192" s="80" t="e">
        <v>#N/A</v>
      </c>
      <c r="M192" s="76">
        <v>111720</v>
      </c>
      <c r="N192" s="76">
        <v>97140</v>
      </c>
      <c r="O192" s="81">
        <v>145545</v>
      </c>
      <c r="P192" s="1" t="e">
        <v>#N/A</v>
      </c>
      <c r="Q192" s="1" t="e">
        <f>IF('1 Implementation Details'!$B$15="yes",K192*1.5,K192)</f>
        <v>#N/A</v>
      </c>
      <c r="R192" s="54" t="e">
        <f>IF('1 Implementation Details'!$B$15="yes",L192*1.5,L192)</f>
        <v>#N/A</v>
      </c>
    </row>
    <row r="193" spans="1:18" ht="14.4">
      <c r="A193" s="75" t="s">
        <v>408</v>
      </c>
      <c r="B193" s="76">
        <v>122445</v>
      </c>
      <c r="C193" s="76">
        <v>132210</v>
      </c>
      <c r="D193" s="76">
        <v>124710</v>
      </c>
      <c r="E193" s="76">
        <v>126240</v>
      </c>
      <c r="F193" s="77">
        <v>122445</v>
      </c>
      <c r="G193" s="79">
        <v>129015</v>
      </c>
      <c r="H193" s="76">
        <v>131235</v>
      </c>
      <c r="I193" s="76">
        <v>63465</v>
      </c>
      <c r="J193" s="78">
        <v>41.16</v>
      </c>
      <c r="K193" s="77">
        <v>59280</v>
      </c>
      <c r="L193" s="80">
        <v>28.5</v>
      </c>
      <c r="M193" s="76">
        <v>139350</v>
      </c>
      <c r="N193" s="76">
        <v>118740</v>
      </c>
      <c r="O193" s="81">
        <v>208425</v>
      </c>
      <c r="P193" s="1">
        <v>28.5</v>
      </c>
      <c r="Q193" s="84">
        <f>IF('1 Implementation Details'!$B$15="yes",K193*1.5,K193)</f>
        <v>59280</v>
      </c>
      <c r="R193" s="54">
        <f>IF('1 Implementation Details'!$B$15="yes",L193*1.5,L193)</f>
        <v>28.5</v>
      </c>
    </row>
    <row r="194" spans="1:18" ht="14.4">
      <c r="A194" s="75" t="s">
        <v>409</v>
      </c>
      <c r="B194" s="79">
        <v>71715</v>
      </c>
      <c r="C194" s="79">
        <v>71595</v>
      </c>
      <c r="D194" s="76">
        <v>71445</v>
      </c>
      <c r="E194" s="76">
        <v>76995</v>
      </c>
      <c r="F194" s="79">
        <v>71880</v>
      </c>
      <c r="G194" s="79" t="e">
        <v>#N/A</v>
      </c>
      <c r="H194" s="79">
        <v>75915</v>
      </c>
      <c r="I194" s="76">
        <v>32070</v>
      </c>
      <c r="J194" s="79">
        <v>19.035</v>
      </c>
      <c r="K194" s="76" t="e">
        <v>#N/A</v>
      </c>
      <c r="L194" s="88" t="e">
        <v>#N/A</v>
      </c>
      <c r="M194" s="76">
        <v>84015</v>
      </c>
      <c r="N194" s="76">
        <v>65115</v>
      </c>
      <c r="O194" s="81">
        <v>116175</v>
      </c>
      <c r="P194" s="1" t="e">
        <v>#N/A</v>
      </c>
      <c r="Q194" s="84" t="e">
        <f>IF('1 Implementation Details'!$B$15="yes",K194*1.5,K194)</f>
        <v>#N/A</v>
      </c>
      <c r="R194" s="54" t="e">
        <f>IF('1 Implementation Details'!$B$15="yes",L194*1.5,L194)</f>
        <v>#N/A</v>
      </c>
    </row>
    <row r="195" spans="1:18" ht="14.4">
      <c r="A195" s="75" t="s">
        <v>410</v>
      </c>
      <c r="B195" s="76">
        <v>91020</v>
      </c>
      <c r="C195" s="76">
        <v>96195</v>
      </c>
      <c r="D195" s="76">
        <v>89595</v>
      </c>
      <c r="E195" s="76">
        <v>92835</v>
      </c>
      <c r="F195" s="77" t="e">
        <v>#N/A</v>
      </c>
      <c r="G195" s="76" t="e">
        <v>#N/A</v>
      </c>
      <c r="H195" s="76">
        <v>103830</v>
      </c>
      <c r="I195" s="76">
        <v>54720</v>
      </c>
      <c r="J195" s="78">
        <v>35.475000000000001</v>
      </c>
      <c r="K195" s="76">
        <v>39330</v>
      </c>
      <c r="L195" s="88">
        <v>18.91</v>
      </c>
      <c r="M195" s="76">
        <v>111810</v>
      </c>
      <c r="N195" s="76">
        <v>92265</v>
      </c>
      <c r="O195" s="81">
        <v>158475</v>
      </c>
      <c r="P195" s="1">
        <v>18.91</v>
      </c>
      <c r="Q195" s="84">
        <f>IF('1 Implementation Details'!$B$15="yes",K195*1.5,K195)</f>
        <v>39330</v>
      </c>
      <c r="R195" s="54">
        <f>IF('1 Implementation Details'!$B$15="yes",L195*1.5,L195)</f>
        <v>18.91</v>
      </c>
    </row>
    <row r="196" spans="1:18" ht="14.4">
      <c r="A196" s="75" t="s">
        <v>411</v>
      </c>
      <c r="B196" s="76">
        <v>74280</v>
      </c>
      <c r="C196" s="76">
        <v>74370</v>
      </c>
      <c r="D196" s="76">
        <v>77265</v>
      </c>
      <c r="E196" s="76">
        <v>80460</v>
      </c>
      <c r="F196" s="77">
        <v>74910</v>
      </c>
      <c r="G196" s="79">
        <v>77430</v>
      </c>
      <c r="H196" s="76">
        <v>89430</v>
      </c>
      <c r="I196" s="76">
        <v>40965</v>
      </c>
      <c r="J196" s="78">
        <v>23.114999999999998</v>
      </c>
      <c r="K196" s="77">
        <v>44090</v>
      </c>
      <c r="L196" s="80">
        <v>21.2</v>
      </c>
      <c r="M196" s="76">
        <v>92700</v>
      </c>
      <c r="N196" s="76">
        <v>86550</v>
      </c>
      <c r="O196" s="81">
        <v>118125</v>
      </c>
      <c r="P196" s="1">
        <v>21.2</v>
      </c>
      <c r="Q196" s="84">
        <f>IF('1 Implementation Details'!$B$15="yes",K196*1.5,K196)</f>
        <v>44090</v>
      </c>
      <c r="R196" s="54">
        <f>IF('1 Implementation Details'!$B$15="yes",L196*1.5,L196)</f>
        <v>21.2</v>
      </c>
    </row>
    <row r="197" spans="1:18" ht="14.4">
      <c r="A197" s="75" t="s">
        <v>412</v>
      </c>
      <c r="B197" s="76">
        <v>83250</v>
      </c>
      <c r="C197" s="76">
        <v>84720</v>
      </c>
      <c r="D197" s="76">
        <v>86190</v>
      </c>
      <c r="E197" s="76">
        <v>88155</v>
      </c>
      <c r="F197" s="77">
        <v>79425</v>
      </c>
      <c r="G197" s="79">
        <v>84900</v>
      </c>
      <c r="H197" s="76">
        <v>91290</v>
      </c>
      <c r="I197" s="76">
        <v>42930</v>
      </c>
      <c r="J197" s="78">
        <v>36.465000000000003</v>
      </c>
      <c r="K197" s="77">
        <v>47040</v>
      </c>
      <c r="L197" s="80">
        <v>22.62</v>
      </c>
      <c r="M197" s="76">
        <v>105825</v>
      </c>
      <c r="N197" s="76">
        <v>75885</v>
      </c>
      <c r="O197" s="81">
        <v>129180</v>
      </c>
      <c r="P197" s="1">
        <v>22.62</v>
      </c>
      <c r="Q197" s="84">
        <f>IF('1 Implementation Details'!$B$15="yes",K197*1.5,K197)</f>
        <v>47040</v>
      </c>
      <c r="R197" s="54">
        <f>IF('1 Implementation Details'!$B$15="yes",L197*1.5,L197)</f>
        <v>22.62</v>
      </c>
    </row>
    <row r="198" spans="1:18" ht="14.4">
      <c r="A198" s="75" t="s">
        <v>413</v>
      </c>
      <c r="B198" s="76">
        <v>91305</v>
      </c>
      <c r="C198" s="76">
        <v>92745</v>
      </c>
      <c r="D198" s="76">
        <v>95850</v>
      </c>
      <c r="E198" s="76">
        <v>94440</v>
      </c>
      <c r="F198" s="76" t="e">
        <v>#N/A</v>
      </c>
      <c r="G198" s="79">
        <v>96285</v>
      </c>
      <c r="H198" s="76">
        <v>104670</v>
      </c>
      <c r="I198" s="76">
        <v>38730</v>
      </c>
      <c r="J198" s="82">
        <v>31.605</v>
      </c>
      <c r="K198" s="76" t="e">
        <v>#N/A</v>
      </c>
      <c r="L198" s="83" t="e">
        <v>#N/A</v>
      </c>
      <c r="M198" s="76">
        <v>111930</v>
      </c>
      <c r="N198" s="76">
        <v>95265</v>
      </c>
      <c r="O198" s="81">
        <v>146760</v>
      </c>
      <c r="P198" s="52" t="e">
        <v>#N/A</v>
      </c>
      <c r="Q198" s="84" t="e">
        <f>IF('1 Implementation Details'!$B$15="yes",K198*1.5,K198)</f>
        <v>#N/A</v>
      </c>
      <c r="R198" s="85" t="e">
        <f>IF('1 Implementation Details'!$B$15="yes",L198*1.5,L198)</f>
        <v>#N/A</v>
      </c>
    </row>
    <row r="199" spans="1:18" ht="14.4">
      <c r="A199" s="75" t="s">
        <v>414</v>
      </c>
      <c r="B199" s="79">
        <v>98370</v>
      </c>
      <c r="C199" s="76">
        <v>97320</v>
      </c>
      <c r="D199" s="76">
        <v>95580</v>
      </c>
      <c r="E199" s="76">
        <v>100410</v>
      </c>
      <c r="F199" s="77">
        <v>101160</v>
      </c>
      <c r="G199" s="79" t="e">
        <v>#N/A</v>
      </c>
      <c r="H199" s="76">
        <v>95835</v>
      </c>
      <c r="I199" s="76">
        <v>43200</v>
      </c>
      <c r="J199" s="78">
        <v>29.85</v>
      </c>
      <c r="K199" s="76" t="e">
        <v>#N/A</v>
      </c>
      <c r="L199" s="88" t="e">
        <v>#N/A</v>
      </c>
      <c r="M199" s="76">
        <v>117930</v>
      </c>
      <c r="N199" s="76" t="e">
        <v>#N/A</v>
      </c>
      <c r="O199" s="81">
        <v>152715</v>
      </c>
      <c r="P199" s="1" t="e">
        <v>#N/A</v>
      </c>
      <c r="Q199" s="84" t="e">
        <f>IF('1 Implementation Details'!$B$15="yes",K199*1.5,K199)</f>
        <v>#N/A</v>
      </c>
      <c r="R199" s="54" t="e">
        <f>IF('1 Implementation Details'!$B$15="yes",L199*1.5,L199)</f>
        <v>#N/A</v>
      </c>
    </row>
    <row r="200" spans="1:18" ht="14.4">
      <c r="A200" s="75" t="s">
        <v>415</v>
      </c>
      <c r="B200" s="76" t="e">
        <v>#N/A</v>
      </c>
      <c r="C200" s="76" t="e">
        <v>#N/A</v>
      </c>
      <c r="D200" s="76" t="e">
        <v>#N/A</v>
      </c>
      <c r="E200" s="76" t="e">
        <v>#N/A</v>
      </c>
      <c r="F200" s="77" t="e">
        <v>#N/A</v>
      </c>
      <c r="G200" s="79" t="e">
        <v>#N/A</v>
      </c>
      <c r="H200" s="76" t="e">
        <v>#N/A</v>
      </c>
      <c r="I200" s="76">
        <v>45915</v>
      </c>
      <c r="J200" s="78" t="e">
        <v>#N/A</v>
      </c>
      <c r="K200" s="76" t="e">
        <v>#N/A</v>
      </c>
      <c r="L200" s="88" t="e">
        <v>#N/A</v>
      </c>
      <c r="M200" s="79" t="e">
        <v>#N/A</v>
      </c>
      <c r="N200" s="76" t="e">
        <v>#N/A</v>
      </c>
      <c r="O200" s="81" t="e">
        <v>#N/A</v>
      </c>
      <c r="P200" s="1" t="e">
        <v>#N/A</v>
      </c>
      <c r="Q200" s="84" t="e">
        <f>IF('1 Implementation Details'!$B$15="yes",K200*1.5,K200)</f>
        <v>#N/A</v>
      </c>
      <c r="R200" s="54" t="e">
        <f>IF('1 Implementation Details'!$B$15="yes",L200*1.5,L200)</f>
        <v>#N/A</v>
      </c>
    </row>
    <row r="201" spans="1:18" ht="14.4">
      <c r="A201" s="75" t="s">
        <v>416</v>
      </c>
      <c r="B201" s="76">
        <v>78240</v>
      </c>
      <c r="C201" s="76">
        <v>79980</v>
      </c>
      <c r="D201" s="76">
        <v>83010</v>
      </c>
      <c r="E201" s="76">
        <v>88695</v>
      </c>
      <c r="F201" s="77">
        <v>82890</v>
      </c>
      <c r="G201" s="76" t="e">
        <v>#N/A</v>
      </c>
      <c r="H201" s="76" t="e">
        <v>#N/A</v>
      </c>
      <c r="I201" s="76">
        <v>51930</v>
      </c>
      <c r="J201" s="78" t="e">
        <v>#N/A</v>
      </c>
      <c r="K201" s="76" t="e">
        <v>#N/A</v>
      </c>
      <c r="L201" s="88" t="e">
        <v>#N/A</v>
      </c>
      <c r="M201" s="76">
        <v>96930</v>
      </c>
      <c r="N201" s="76">
        <v>88860</v>
      </c>
      <c r="O201" s="81">
        <v>134145</v>
      </c>
      <c r="P201" s="1" t="e">
        <v>#N/A</v>
      </c>
      <c r="Q201" s="84" t="e">
        <f>IF('1 Implementation Details'!$B$15="yes",K201*1.5,K201)</f>
        <v>#N/A</v>
      </c>
      <c r="R201" s="54" t="e">
        <f>IF('1 Implementation Details'!$B$15="yes",L201*1.5,L201)</f>
        <v>#N/A</v>
      </c>
    </row>
    <row r="202" spans="1:18" ht="14.4">
      <c r="A202" s="75" t="s">
        <v>417</v>
      </c>
      <c r="B202" s="79" t="e">
        <v>#N/A</v>
      </c>
      <c r="C202" s="76">
        <v>79635</v>
      </c>
      <c r="D202" s="76">
        <v>78630</v>
      </c>
      <c r="E202" s="76">
        <v>82365</v>
      </c>
      <c r="F202" s="77">
        <v>80895</v>
      </c>
      <c r="G202" s="79">
        <v>78210</v>
      </c>
      <c r="H202" s="79">
        <v>80115</v>
      </c>
      <c r="I202" s="76">
        <v>42120</v>
      </c>
      <c r="J202" s="79" t="e">
        <v>#N/A</v>
      </c>
      <c r="K202" s="79" t="e">
        <v>#N/A</v>
      </c>
      <c r="L202" s="80" t="e">
        <v>#N/A</v>
      </c>
      <c r="M202" s="76" t="e">
        <v>#VALUE!</v>
      </c>
      <c r="N202" s="79">
        <v>86700</v>
      </c>
      <c r="O202" s="81">
        <v>129045</v>
      </c>
      <c r="P202" s="1" t="e">
        <v>#N/A</v>
      </c>
      <c r="Q202" s="1" t="e">
        <f>IF('1 Implementation Details'!$B$15="yes",K202*1.5,K202)</f>
        <v>#N/A</v>
      </c>
      <c r="R202" s="54" t="e">
        <f>IF('1 Implementation Details'!$B$15="yes",L202*1.5,L202)</f>
        <v>#N/A</v>
      </c>
    </row>
    <row r="203" spans="1:18" ht="14.4">
      <c r="A203" s="75" t="s">
        <v>418</v>
      </c>
      <c r="B203" s="76">
        <v>96960</v>
      </c>
      <c r="C203" s="76">
        <v>94575</v>
      </c>
      <c r="D203" s="76">
        <v>98520</v>
      </c>
      <c r="E203" s="76">
        <v>99615</v>
      </c>
      <c r="F203" s="79">
        <v>98610</v>
      </c>
      <c r="G203" s="79">
        <v>99495</v>
      </c>
      <c r="H203" s="76">
        <v>101160</v>
      </c>
      <c r="I203" s="76">
        <v>46080</v>
      </c>
      <c r="J203" s="78">
        <v>23.835000000000001</v>
      </c>
      <c r="K203" s="76">
        <v>38080</v>
      </c>
      <c r="L203" s="88">
        <v>18.309999999999999</v>
      </c>
      <c r="M203" s="76">
        <v>112545</v>
      </c>
      <c r="N203" s="76">
        <v>102915</v>
      </c>
      <c r="O203" s="81">
        <v>148590</v>
      </c>
      <c r="P203" s="1">
        <v>18.309999999999999</v>
      </c>
      <c r="Q203" s="84">
        <f>IF('1 Implementation Details'!$B$15="yes",K203*1.5,K203)</f>
        <v>38080</v>
      </c>
      <c r="R203" s="54">
        <f>IF('1 Implementation Details'!$B$15="yes",L203*1.5,L203)</f>
        <v>18.309999999999999</v>
      </c>
    </row>
    <row r="204" spans="1:18" ht="14.4">
      <c r="A204" s="75" t="s">
        <v>419</v>
      </c>
      <c r="B204" s="76">
        <v>82410</v>
      </c>
      <c r="C204" s="76">
        <v>81300</v>
      </c>
      <c r="D204" s="76">
        <v>82590</v>
      </c>
      <c r="E204" s="76">
        <v>86850</v>
      </c>
      <c r="F204" s="77">
        <v>78225</v>
      </c>
      <c r="G204" s="76">
        <v>81270</v>
      </c>
      <c r="H204" s="76">
        <v>86205</v>
      </c>
      <c r="I204" s="76">
        <v>42015</v>
      </c>
      <c r="J204" s="78">
        <v>36.54</v>
      </c>
      <c r="K204" s="76">
        <v>38890</v>
      </c>
      <c r="L204" s="88">
        <v>18.7</v>
      </c>
      <c r="M204" s="76">
        <v>108780</v>
      </c>
      <c r="N204" s="76">
        <v>78135</v>
      </c>
      <c r="O204" s="81">
        <v>119415</v>
      </c>
      <c r="P204" s="1">
        <v>18.7</v>
      </c>
      <c r="Q204" s="84">
        <f>IF('1 Implementation Details'!$B$15="yes",K204*1.5,K204)</f>
        <v>38890</v>
      </c>
      <c r="R204" s="54">
        <f>IF('1 Implementation Details'!$B$15="yes",L204*1.5,L204)</f>
        <v>18.7</v>
      </c>
    </row>
    <row r="205" spans="1:18" ht="14.4">
      <c r="A205" s="75" t="s">
        <v>420</v>
      </c>
      <c r="B205" s="76" t="e">
        <v>#N/A</v>
      </c>
      <c r="C205" s="76">
        <v>88665</v>
      </c>
      <c r="D205" s="76">
        <v>91005</v>
      </c>
      <c r="E205" s="76">
        <v>91755</v>
      </c>
      <c r="F205" s="76">
        <v>85830</v>
      </c>
      <c r="G205" s="79" t="e">
        <v>#N/A</v>
      </c>
      <c r="H205" s="76">
        <v>89295</v>
      </c>
      <c r="I205" s="76">
        <v>35715</v>
      </c>
      <c r="J205" s="82">
        <v>15.75</v>
      </c>
      <c r="K205" s="77">
        <v>32470</v>
      </c>
      <c r="L205" s="86">
        <v>15.61</v>
      </c>
      <c r="M205" s="76">
        <v>97170</v>
      </c>
      <c r="N205" s="76">
        <v>95490</v>
      </c>
      <c r="O205" s="81">
        <v>140250</v>
      </c>
      <c r="P205" s="84">
        <v>15.61</v>
      </c>
      <c r="Q205" s="84">
        <f>IF('1 Implementation Details'!$B$15="yes",K205*1.5,K205)</f>
        <v>32470</v>
      </c>
      <c r="R205" s="87">
        <f>IF('1 Implementation Details'!$B$15="yes",L205*1.5,L205)</f>
        <v>15.61</v>
      </c>
    </row>
    <row r="206" spans="1:18" ht="14.4">
      <c r="A206" s="75" t="s">
        <v>421</v>
      </c>
      <c r="B206" s="76" t="e">
        <v>#N/A</v>
      </c>
      <c r="C206" s="76">
        <v>88515</v>
      </c>
      <c r="D206" s="76">
        <v>81795</v>
      </c>
      <c r="E206" s="76">
        <v>86595</v>
      </c>
      <c r="F206" s="77">
        <v>90870</v>
      </c>
      <c r="G206" s="79" t="e">
        <v>#N/A</v>
      </c>
      <c r="H206" s="76" t="e">
        <v>#N/A</v>
      </c>
      <c r="I206" s="76">
        <v>50295</v>
      </c>
      <c r="J206" s="78">
        <v>29.085000000000001</v>
      </c>
      <c r="K206" s="79" t="e">
        <v>#N/A</v>
      </c>
      <c r="L206" s="80" t="e">
        <v>#N/A</v>
      </c>
      <c r="M206" s="76">
        <v>87105</v>
      </c>
      <c r="N206" s="76">
        <v>76605</v>
      </c>
      <c r="O206" s="81">
        <v>139230</v>
      </c>
      <c r="P206" s="1" t="e">
        <v>#N/A</v>
      </c>
      <c r="Q206" s="1" t="e">
        <f>IF('1 Implementation Details'!$B$15="yes",K206*1.5,K206)</f>
        <v>#N/A</v>
      </c>
      <c r="R206" s="54" t="e">
        <f>IF('1 Implementation Details'!$B$15="yes",L206*1.5,L206)</f>
        <v>#N/A</v>
      </c>
    </row>
    <row r="207" spans="1:18" ht="14.4">
      <c r="A207" s="75" t="s">
        <v>422</v>
      </c>
      <c r="B207" s="76">
        <v>92145</v>
      </c>
      <c r="C207" s="76">
        <v>91575</v>
      </c>
      <c r="D207" s="76">
        <v>91770</v>
      </c>
      <c r="E207" s="76">
        <v>101955</v>
      </c>
      <c r="F207" s="77">
        <v>108405</v>
      </c>
      <c r="G207" s="79">
        <v>92625</v>
      </c>
      <c r="H207" s="76">
        <v>99810</v>
      </c>
      <c r="I207" s="76">
        <v>48885</v>
      </c>
      <c r="J207" s="78">
        <v>27.27</v>
      </c>
      <c r="K207" s="76">
        <v>52530</v>
      </c>
      <c r="L207" s="88">
        <v>25.26</v>
      </c>
      <c r="M207" s="76">
        <v>106425</v>
      </c>
      <c r="N207" s="76">
        <v>85965</v>
      </c>
      <c r="O207" s="81">
        <v>157440</v>
      </c>
      <c r="P207" s="1">
        <v>25.26</v>
      </c>
      <c r="Q207" s="84">
        <f>IF('1 Implementation Details'!$B$15="yes",K207*1.5,K207)</f>
        <v>52530</v>
      </c>
      <c r="R207" s="54">
        <f>IF('1 Implementation Details'!$B$15="yes",L207*1.5,L207)</f>
        <v>25.26</v>
      </c>
    </row>
    <row r="208" spans="1:18" ht="14.4">
      <c r="A208" s="75" t="s">
        <v>423</v>
      </c>
      <c r="B208" s="76">
        <v>86355</v>
      </c>
      <c r="C208" s="76">
        <v>88905</v>
      </c>
      <c r="D208" s="76">
        <v>88395</v>
      </c>
      <c r="E208" s="76">
        <v>94530</v>
      </c>
      <c r="F208" s="77">
        <v>80520</v>
      </c>
      <c r="G208" s="76">
        <v>87270</v>
      </c>
      <c r="H208" s="76">
        <v>96075</v>
      </c>
      <c r="I208" s="76">
        <v>46050</v>
      </c>
      <c r="J208" s="75">
        <v>28.035</v>
      </c>
      <c r="K208" s="76" t="e">
        <v>#N/A</v>
      </c>
      <c r="L208" s="88" t="e">
        <v>#N/A</v>
      </c>
      <c r="M208" s="76">
        <v>107310</v>
      </c>
      <c r="N208" s="76">
        <v>103560</v>
      </c>
      <c r="O208" s="81">
        <v>169785</v>
      </c>
      <c r="P208" s="1" t="e">
        <v>#N/A</v>
      </c>
      <c r="Q208" s="84" t="e">
        <f>IF('1 Implementation Details'!$B$15="yes",K208*1.5,K208)</f>
        <v>#N/A</v>
      </c>
      <c r="R208" s="54" t="e">
        <f>IF('1 Implementation Details'!$B$15="yes",L208*1.5,L208)</f>
        <v>#N/A</v>
      </c>
    </row>
    <row r="209" spans="1:18" ht="14.4">
      <c r="A209" s="75" t="s">
        <v>424</v>
      </c>
      <c r="B209" s="76" t="e">
        <v>#N/A</v>
      </c>
      <c r="C209" s="76">
        <v>111450</v>
      </c>
      <c r="D209" s="76">
        <v>112320</v>
      </c>
      <c r="E209" s="76">
        <v>113145</v>
      </c>
      <c r="F209" s="77">
        <v>109170</v>
      </c>
      <c r="G209" s="76">
        <v>112665</v>
      </c>
      <c r="H209" s="76">
        <v>114495</v>
      </c>
      <c r="I209" s="76">
        <v>53685</v>
      </c>
      <c r="J209" s="78">
        <v>29.94</v>
      </c>
      <c r="K209" s="76">
        <v>55810</v>
      </c>
      <c r="L209" s="88">
        <v>26.83</v>
      </c>
      <c r="M209" s="76">
        <v>111735</v>
      </c>
      <c r="N209" s="76">
        <v>115155</v>
      </c>
      <c r="O209" s="81">
        <v>169545</v>
      </c>
      <c r="P209" s="1">
        <v>26.83</v>
      </c>
      <c r="Q209" s="84">
        <f>IF('1 Implementation Details'!$B$15="yes",K209*1.5,K209)</f>
        <v>55810</v>
      </c>
      <c r="R209" s="54">
        <f>IF('1 Implementation Details'!$B$15="yes",L209*1.5,L209)</f>
        <v>26.83</v>
      </c>
    </row>
    <row r="210" spans="1:18" ht="14.4">
      <c r="A210" s="75" t="s">
        <v>425</v>
      </c>
      <c r="B210" s="76" t="e">
        <v>#N/A</v>
      </c>
      <c r="C210" s="76">
        <v>97125</v>
      </c>
      <c r="D210" s="76">
        <v>97290</v>
      </c>
      <c r="E210" s="76">
        <v>98040</v>
      </c>
      <c r="F210" s="77">
        <v>98175</v>
      </c>
      <c r="G210" s="76" t="e">
        <v>#N/A</v>
      </c>
      <c r="H210" s="76" t="e">
        <v>#N/A</v>
      </c>
      <c r="I210" s="76">
        <v>47550</v>
      </c>
      <c r="J210" s="78">
        <v>34.005000000000003</v>
      </c>
      <c r="K210" s="76" t="e">
        <v>#N/A</v>
      </c>
      <c r="L210" s="88" t="e">
        <v>#N/A</v>
      </c>
      <c r="M210" s="76">
        <v>117405</v>
      </c>
      <c r="N210" s="76">
        <v>88560</v>
      </c>
      <c r="O210" s="81">
        <v>142575</v>
      </c>
      <c r="P210" s="1" t="e">
        <v>#N/A</v>
      </c>
      <c r="Q210" s="84" t="e">
        <f>IF('1 Implementation Details'!$B$15="yes",K210*1.5,K210)</f>
        <v>#N/A</v>
      </c>
      <c r="R210" s="54" t="e">
        <f>IF('1 Implementation Details'!$B$15="yes",L210*1.5,L210)</f>
        <v>#N/A</v>
      </c>
    </row>
    <row r="211" spans="1:18" ht="14.4">
      <c r="A211" s="75" t="s">
        <v>426</v>
      </c>
      <c r="B211" s="79">
        <v>69825</v>
      </c>
      <c r="C211" s="76">
        <v>71340</v>
      </c>
      <c r="D211" s="76">
        <v>74025</v>
      </c>
      <c r="E211" s="76">
        <v>77955</v>
      </c>
      <c r="F211" s="77">
        <v>74805</v>
      </c>
      <c r="G211" s="79">
        <v>74865</v>
      </c>
      <c r="H211" s="79">
        <v>78660</v>
      </c>
      <c r="I211" s="76">
        <v>38055</v>
      </c>
      <c r="J211" s="78">
        <v>17.805</v>
      </c>
      <c r="K211" s="77">
        <v>41960</v>
      </c>
      <c r="L211" s="80">
        <v>20.18</v>
      </c>
      <c r="M211" s="76">
        <v>94005</v>
      </c>
      <c r="N211" s="76">
        <v>71850</v>
      </c>
      <c r="O211" s="81">
        <v>125355</v>
      </c>
      <c r="P211" s="1">
        <v>20.18</v>
      </c>
      <c r="Q211" s="84">
        <f>IF('1 Implementation Details'!$B$15="yes",K211*1.5,K211)</f>
        <v>41960</v>
      </c>
      <c r="R211" s="54">
        <f>IF('1 Implementation Details'!$B$15="yes",L211*1.5,L211)</f>
        <v>20.18</v>
      </c>
    </row>
    <row r="212" spans="1:18" ht="14.4">
      <c r="A212" s="75" t="s">
        <v>427</v>
      </c>
      <c r="B212" s="76">
        <v>76710</v>
      </c>
      <c r="C212" s="76">
        <v>74985</v>
      </c>
      <c r="D212" s="76">
        <v>80730</v>
      </c>
      <c r="E212" s="76">
        <v>86655</v>
      </c>
      <c r="F212" s="76">
        <v>82365</v>
      </c>
      <c r="G212" s="76">
        <v>81225</v>
      </c>
      <c r="H212" s="76">
        <v>85155</v>
      </c>
      <c r="I212" s="76">
        <v>43560</v>
      </c>
      <c r="J212" s="79">
        <v>36.24</v>
      </c>
      <c r="K212" s="79" t="e">
        <v>#N/A</v>
      </c>
      <c r="L212" s="86" t="e">
        <v>#N/A</v>
      </c>
      <c r="M212" s="76">
        <v>100830</v>
      </c>
      <c r="N212" s="76">
        <v>73725</v>
      </c>
      <c r="O212" s="81">
        <v>130515</v>
      </c>
      <c r="P212" s="84" t="e">
        <v>#N/A</v>
      </c>
      <c r="Q212" s="1" t="e">
        <f>IF('1 Implementation Details'!$B$15="yes",K212*1.5,K212)</f>
        <v>#N/A</v>
      </c>
      <c r="R212" s="87" t="e">
        <f>IF('1 Implementation Details'!$B$15="yes",L212*1.5,L212)</f>
        <v>#N/A</v>
      </c>
    </row>
    <row r="213" spans="1:18" ht="14.4">
      <c r="A213" s="75" t="s">
        <v>428</v>
      </c>
      <c r="B213" s="76">
        <v>89160</v>
      </c>
      <c r="C213" s="76">
        <v>98835</v>
      </c>
      <c r="D213" s="76">
        <v>96255</v>
      </c>
      <c r="E213" s="76">
        <v>105480</v>
      </c>
      <c r="F213" s="76">
        <v>101430</v>
      </c>
      <c r="G213" s="76">
        <v>75045</v>
      </c>
      <c r="H213" s="76">
        <v>107940</v>
      </c>
      <c r="I213" s="76">
        <v>47820</v>
      </c>
      <c r="J213" s="82">
        <v>28.574999999999999</v>
      </c>
      <c r="K213" s="76">
        <v>49130</v>
      </c>
      <c r="L213" s="83">
        <v>23.62</v>
      </c>
      <c r="M213" s="76">
        <v>88710</v>
      </c>
      <c r="N213" s="76">
        <v>89370</v>
      </c>
      <c r="O213" s="81">
        <v>131850</v>
      </c>
      <c r="P213" s="52">
        <v>23.62</v>
      </c>
      <c r="Q213" s="84">
        <f>IF('1 Implementation Details'!$B$15="yes",K213*1.5,K213)</f>
        <v>49130</v>
      </c>
      <c r="R213" s="85">
        <f>IF('1 Implementation Details'!$B$15="yes",L213*1.5,L213)</f>
        <v>23.62</v>
      </c>
    </row>
    <row r="214" spans="1:18" ht="14.4">
      <c r="A214" s="75" t="s">
        <v>429</v>
      </c>
      <c r="B214" s="76" t="e">
        <v>#N/A</v>
      </c>
      <c r="C214" s="76">
        <v>72390</v>
      </c>
      <c r="D214" s="76" t="e">
        <v>#N/A</v>
      </c>
      <c r="E214" s="76">
        <v>71535</v>
      </c>
      <c r="F214" s="76">
        <v>75165</v>
      </c>
      <c r="G214" s="79" t="e">
        <v>#N/A</v>
      </c>
      <c r="H214" s="79" t="e">
        <v>#N/A</v>
      </c>
      <c r="I214" s="76">
        <v>38400</v>
      </c>
      <c r="J214" s="82">
        <v>26.7</v>
      </c>
      <c r="K214" s="76">
        <v>49650</v>
      </c>
      <c r="L214" s="83">
        <v>23.87</v>
      </c>
      <c r="M214" s="76">
        <v>97050</v>
      </c>
      <c r="N214" s="76">
        <v>87435</v>
      </c>
      <c r="O214" s="81">
        <v>116355</v>
      </c>
      <c r="P214" s="52">
        <v>23.87</v>
      </c>
      <c r="Q214" s="84">
        <f>IF('1 Implementation Details'!$B$15="yes",K214*1.5,K214)</f>
        <v>49650</v>
      </c>
      <c r="R214" s="85">
        <f>IF('1 Implementation Details'!$B$15="yes",L214*1.5,L214)</f>
        <v>23.87</v>
      </c>
    </row>
    <row r="215" spans="1:18" ht="14.4">
      <c r="A215" s="75" t="s">
        <v>430</v>
      </c>
      <c r="B215" s="76">
        <v>92475</v>
      </c>
      <c r="C215" s="76">
        <v>98160</v>
      </c>
      <c r="D215" s="76">
        <v>92910</v>
      </c>
      <c r="E215" s="76">
        <v>101835</v>
      </c>
      <c r="F215" s="76">
        <v>96270</v>
      </c>
      <c r="G215" s="79">
        <v>86895</v>
      </c>
      <c r="H215" s="76">
        <v>108240</v>
      </c>
      <c r="I215" s="76">
        <v>51645</v>
      </c>
      <c r="J215" s="82" t="e">
        <v>#VALUE!</v>
      </c>
      <c r="K215" s="76">
        <v>33850</v>
      </c>
      <c r="L215" s="83">
        <v>16.28</v>
      </c>
      <c r="M215" s="76">
        <v>130590</v>
      </c>
      <c r="N215" s="76">
        <v>94740</v>
      </c>
      <c r="O215" s="81">
        <v>163245</v>
      </c>
      <c r="P215" s="52">
        <v>16.28</v>
      </c>
      <c r="Q215" s="84">
        <f>IF('1 Implementation Details'!$B$15="yes",K215*1.5,K215)</f>
        <v>33850</v>
      </c>
      <c r="R215" s="85">
        <f>IF('1 Implementation Details'!$B$15="yes",L215*1.5,L215)</f>
        <v>16.28</v>
      </c>
    </row>
    <row r="216" spans="1:18" ht="14.4">
      <c r="A216" s="75" t="s">
        <v>431</v>
      </c>
      <c r="B216" s="76" t="e">
        <v>#N/A</v>
      </c>
      <c r="C216" s="76">
        <v>75555</v>
      </c>
      <c r="D216" s="76">
        <v>79455</v>
      </c>
      <c r="E216" s="76">
        <v>92085</v>
      </c>
      <c r="F216" s="76" t="e">
        <v>#N/A</v>
      </c>
      <c r="G216" s="79" t="e">
        <v>#N/A</v>
      </c>
      <c r="H216" s="76">
        <v>85140</v>
      </c>
      <c r="I216" s="76">
        <v>50205</v>
      </c>
      <c r="J216" s="82">
        <v>25.71</v>
      </c>
      <c r="K216" s="76">
        <v>33010</v>
      </c>
      <c r="L216" s="83">
        <v>15.87</v>
      </c>
      <c r="M216" s="76">
        <v>94305</v>
      </c>
      <c r="N216" s="76">
        <v>76965</v>
      </c>
      <c r="O216" s="81">
        <v>136515</v>
      </c>
      <c r="P216" s="52">
        <v>15.87</v>
      </c>
      <c r="Q216" s="84">
        <f>IF('1 Implementation Details'!$B$15="yes",K216*1.5,K216)</f>
        <v>33010</v>
      </c>
      <c r="R216" s="85">
        <f>IF('1 Implementation Details'!$B$15="yes",L216*1.5,L216)</f>
        <v>15.87</v>
      </c>
    </row>
    <row r="217" spans="1:18" ht="14.4">
      <c r="A217" s="75" t="s">
        <v>432</v>
      </c>
      <c r="B217" s="76">
        <v>81975</v>
      </c>
      <c r="C217" s="76">
        <v>83100</v>
      </c>
      <c r="D217" s="76">
        <v>84420</v>
      </c>
      <c r="E217" s="76" t="e">
        <v>#N/A</v>
      </c>
      <c r="F217" s="76">
        <v>81840</v>
      </c>
      <c r="G217" s="79" t="e">
        <v>#N/A</v>
      </c>
      <c r="H217" s="76">
        <v>82920</v>
      </c>
      <c r="I217" s="76">
        <v>40470</v>
      </c>
      <c r="J217" s="82">
        <v>20.100000000000001</v>
      </c>
      <c r="K217" s="76" t="e">
        <v>#N/A</v>
      </c>
      <c r="L217" s="83" t="e">
        <v>#N/A</v>
      </c>
      <c r="M217" s="76">
        <v>99345</v>
      </c>
      <c r="N217" s="76">
        <v>83070</v>
      </c>
      <c r="O217" s="81" t="e">
        <v>#N/A</v>
      </c>
      <c r="P217" s="52" t="e">
        <v>#N/A</v>
      </c>
      <c r="Q217" s="84" t="e">
        <f>IF('1 Implementation Details'!$B$15="yes",K217*1.5,K217)</f>
        <v>#N/A</v>
      </c>
      <c r="R217" s="85" t="e">
        <f>IF('1 Implementation Details'!$B$15="yes",L217*1.5,L217)</f>
        <v>#N/A</v>
      </c>
    </row>
    <row r="218" spans="1:18" ht="14.4">
      <c r="A218" s="75" t="s">
        <v>433</v>
      </c>
      <c r="B218" s="76">
        <v>93015</v>
      </c>
      <c r="C218" s="76">
        <v>93210</v>
      </c>
      <c r="D218" s="76" t="e">
        <v>#N/A</v>
      </c>
      <c r="E218" s="76">
        <v>94260</v>
      </c>
      <c r="F218" s="76">
        <v>97590</v>
      </c>
      <c r="G218" s="76" t="e">
        <v>#N/A</v>
      </c>
      <c r="H218" s="76">
        <v>88350</v>
      </c>
      <c r="I218" s="76">
        <v>43215</v>
      </c>
      <c r="J218" s="82">
        <v>26.34</v>
      </c>
      <c r="K218" s="76">
        <v>38160</v>
      </c>
      <c r="L218" s="83">
        <v>18.350000000000001</v>
      </c>
      <c r="M218" s="76">
        <v>84840</v>
      </c>
      <c r="N218" s="76">
        <v>64890</v>
      </c>
      <c r="O218" s="81">
        <v>130710</v>
      </c>
      <c r="P218" s="52">
        <v>18.350000000000001</v>
      </c>
      <c r="Q218" s="84">
        <f>IF('1 Implementation Details'!$B$15="yes",K218*1.5,K218)</f>
        <v>38160</v>
      </c>
      <c r="R218" s="85">
        <f>IF('1 Implementation Details'!$B$15="yes",L218*1.5,L218)</f>
        <v>18.350000000000001</v>
      </c>
    </row>
    <row r="219" spans="1:18" ht="14.4">
      <c r="A219" s="75" t="s">
        <v>434</v>
      </c>
      <c r="B219" s="76">
        <v>75105</v>
      </c>
      <c r="C219" s="76">
        <v>79545</v>
      </c>
      <c r="D219" s="76">
        <v>82035</v>
      </c>
      <c r="E219" s="76">
        <v>88785</v>
      </c>
      <c r="F219" s="77">
        <v>84645</v>
      </c>
      <c r="G219" s="79">
        <v>83445</v>
      </c>
      <c r="H219" s="76">
        <v>79050</v>
      </c>
      <c r="I219" s="76">
        <v>50460</v>
      </c>
      <c r="J219" s="78">
        <v>18.824999999999999</v>
      </c>
      <c r="K219" s="76">
        <v>77720</v>
      </c>
      <c r="L219" s="88">
        <v>37.36</v>
      </c>
      <c r="M219" s="76">
        <v>104055</v>
      </c>
      <c r="N219" s="76">
        <v>84450</v>
      </c>
      <c r="O219" s="81">
        <v>131265</v>
      </c>
      <c r="P219" s="1">
        <v>37.36</v>
      </c>
      <c r="Q219" s="84">
        <f>IF('1 Implementation Details'!$B$15="yes",K219*1.5,K219)</f>
        <v>77720</v>
      </c>
      <c r="R219" s="54">
        <f>IF('1 Implementation Details'!$B$15="yes",L219*1.5,L219)</f>
        <v>37.36</v>
      </c>
    </row>
    <row r="220" spans="1:18" ht="14.4">
      <c r="A220" s="75" t="s">
        <v>435</v>
      </c>
      <c r="B220" s="76">
        <v>88170</v>
      </c>
      <c r="C220" s="76">
        <v>80985</v>
      </c>
      <c r="D220" s="76">
        <v>96345</v>
      </c>
      <c r="E220" s="76">
        <v>97380</v>
      </c>
      <c r="F220" s="76">
        <v>76035</v>
      </c>
      <c r="G220" s="76">
        <v>72240</v>
      </c>
      <c r="H220" s="76">
        <v>101415</v>
      </c>
      <c r="I220" s="76">
        <v>51510</v>
      </c>
      <c r="J220" s="82">
        <v>32.22</v>
      </c>
      <c r="K220" s="76" t="e">
        <v>#N/A</v>
      </c>
      <c r="L220" s="83" t="e">
        <v>#N/A</v>
      </c>
      <c r="M220" s="76">
        <v>120630</v>
      </c>
      <c r="N220" s="76">
        <v>85680</v>
      </c>
      <c r="O220" s="81">
        <v>151215</v>
      </c>
      <c r="P220" s="52" t="e">
        <v>#N/A</v>
      </c>
      <c r="Q220" s="84" t="e">
        <f>IF('1 Implementation Details'!$B$15="yes",K220*1.5,K220)</f>
        <v>#N/A</v>
      </c>
      <c r="R220" s="85" t="e">
        <f>IF('1 Implementation Details'!$B$15="yes",L220*1.5,L220)</f>
        <v>#N/A</v>
      </c>
    </row>
    <row r="221" spans="1:18" ht="14.4">
      <c r="A221" s="75" t="s">
        <v>436</v>
      </c>
      <c r="B221" s="76">
        <v>97680</v>
      </c>
      <c r="C221" s="76">
        <v>95475</v>
      </c>
      <c r="D221" s="76">
        <v>95475</v>
      </c>
      <c r="E221" s="76">
        <v>97695</v>
      </c>
      <c r="F221" s="76" t="e">
        <v>#N/A</v>
      </c>
      <c r="G221" s="76" t="e">
        <v>#N/A</v>
      </c>
      <c r="H221" s="76" t="e">
        <v>#N/A</v>
      </c>
      <c r="I221" s="76">
        <v>59010</v>
      </c>
      <c r="J221" s="82">
        <v>36.344999999999999</v>
      </c>
      <c r="K221" s="76">
        <v>42000</v>
      </c>
      <c r="L221" s="83">
        <v>20.190000000000001</v>
      </c>
      <c r="M221" s="76">
        <v>119730</v>
      </c>
      <c r="N221" s="76" t="e">
        <v>#N/A</v>
      </c>
      <c r="O221" s="81">
        <v>166530</v>
      </c>
      <c r="P221" s="52">
        <v>20.190000000000001</v>
      </c>
      <c r="Q221" s="84">
        <f>IF('1 Implementation Details'!$B$15="yes",K221*1.5,K221)</f>
        <v>42000</v>
      </c>
      <c r="R221" s="85">
        <f>IF('1 Implementation Details'!$B$15="yes",L221*1.5,L221)</f>
        <v>20.190000000000001</v>
      </c>
    </row>
    <row r="222" spans="1:18" ht="14.4">
      <c r="A222" s="75" t="s">
        <v>437</v>
      </c>
      <c r="B222" s="76" t="e">
        <v>#N/A</v>
      </c>
      <c r="C222" s="76">
        <v>97440</v>
      </c>
      <c r="D222" s="76">
        <v>95445</v>
      </c>
      <c r="E222" s="76">
        <v>104565</v>
      </c>
      <c r="F222" s="76">
        <v>99105</v>
      </c>
      <c r="G222" s="79">
        <v>103290</v>
      </c>
      <c r="H222" s="76">
        <v>108720</v>
      </c>
      <c r="I222" s="76">
        <v>47955</v>
      </c>
      <c r="J222" s="82">
        <v>29.684999999999999</v>
      </c>
      <c r="K222" s="77">
        <v>40960</v>
      </c>
      <c r="L222" s="86">
        <v>19.690000000000001</v>
      </c>
      <c r="M222" s="76">
        <v>115290</v>
      </c>
      <c r="N222" s="76">
        <v>87075</v>
      </c>
      <c r="O222" s="81">
        <v>154470</v>
      </c>
      <c r="P222" s="84">
        <v>19.690000000000001</v>
      </c>
      <c r="Q222" s="84">
        <f>IF('1 Implementation Details'!$B$15="yes",K222*1.5,K222)</f>
        <v>40960</v>
      </c>
      <c r="R222" s="87">
        <f>IF('1 Implementation Details'!$B$15="yes",L222*1.5,L222)</f>
        <v>19.690000000000001</v>
      </c>
    </row>
    <row r="223" spans="1:18" ht="14.4">
      <c r="A223" s="75" t="s">
        <v>438</v>
      </c>
      <c r="B223" s="79">
        <v>80565</v>
      </c>
      <c r="C223" s="76">
        <v>95565</v>
      </c>
      <c r="D223" s="76">
        <v>90150</v>
      </c>
      <c r="E223" s="76">
        <v>80340</v>
      </c>
      <c r="F223" s="76">
        <v>96285</v>
      </c>
      <c r="G223" s="76">
        <v>85860</v>
      </c>
      <c r="H223" s="76">
        <v>93600</v>
      </c>
      <c r="I223" s="76">
        <v>51000</v>
      </c>
      <c r="J223" s="82" t="e">
        <v>#VALUE!</v>
      </c>
      <c r="K223" s="76" t="e">
        <v>#N/A</v>
      </c>
      <c r="L223" s="83" t="e">
        <v>#N/A</v>
      </c>
      <c r="M223" s="76">
        <v>96525</v>
      </c>
      <c r="N223" s="76">
        <v>79965</v>
      </c>
      <c r="O223" s="81">
        <v>140535</v>
      </c>
      <c r="P223" s="52" t="e">
        <v>#N/A</v>
      </c>
      <c r="Q223" s="84" t="e">
        <f>IF('1 Implementation Details'!$B$15="yes",K223*1.5,K223)</f>
        <v>#N/A</v>
      </c>
      <c r="R223" s="85" t="e">
        <f>IF('1 Implementation Details'!$B$15="yes",L223*1.5,L223)</f>
        <v>#N/A</v>
      </c>
    </row>
    <row r="224" spans="1:18" ht="14.4">
      <c r="A224" s="75" t="s">
        <v>439</v>
      </c>
      <c r="B224" s="76">
        <v>95070</v>
      </c>
      <c r="C224" s="76">
        <v>85425</v>
      </c>
      <c r="D224" s="76">
        <v>92280</v>
      </c>
      <c r="E224" s="76">
        <v>94710</v>
      </c>
      <c r="F224" s="76">
        <v>88785</v>
      </c>
      <c r="G224" s="76">
        <v>85455</v>
      </c>
      <c r="H224" s="76">
        <v>92850</v>
      </c>
      <c r="I224" s="76">
        <v>50610</v>
      </c>
      <c r="J224" s="82">
        <v>27.045000000000002</v>
      </c>
      <c r="K224" s="77">
        <v>40240</v>
      </c>
      <c r="L224" s="86">
        <v>19.350000000000001</v>
      </c>
      <c r="M224" s="76">
        <v>109755</v>
      </c>
      <c r="N224" s="76">
        <v>90840</v>
      </c>
      <c r="O224" s="81">
        <v>154845</v>
      </c>
      <c r="P224" s="84">
        <v>19.350000000000001</v>
      </c>
      <c r="Q224" s="84">
        <f>IF('1 Implementation Details'!$B$15="yes",K224*1.5,K224)</f>
        <v>40240</v>
      </c>
      <c r="R224" s="87">
        <f>IF('1 Implementation Details'!$B$15="yes",L224*1.5,L224)</f>
        <v>19.350000000000001</v>
      </c>
    </row>
    <row r="225" spans="1:18" ht="14.4">
      <c r="A225" s="75" t="s">
        <v>440</v>
      </c>
      <c r="B225" s="76">
        <v>75645</v>
      </c>
      <c r="C225" s="76">
        <v>77475</v>
      </c>
      <c r="D225" s="76">
        <v>81195</v>
      </c>
      <c r="E225" s="76">
        <v>82230</v>
      </c>
      <c r="F225" s="76">
        <v>84000</v>
      </c>
      <c r="G225" s="76">
        <v>82605</v>
      </c>
      <c r="H225" s="76">
        <v>100005</v>
      </c>
      <c r="I225" s="76">
        <v>42510</v>
      </c>
      <c r="J225" s="82">
        <v>23.984999999999999</v>
      </c>
      <c r="K225" s="77">
        <v>36750</v>
      </c>
      <c r="L225" s="86">
        <v>17.670000000000002</v>
      </c>
      <c r="M225" s="76">
        <v>91635</v>
      </c>
      <c r="N225" s="76">
        <v>65490</v>
      </c>
      <c r="O225" s="81">
        <v>132375</v>
      </c>
      <c r="P225" s="84">
        <v>17.670000000000002</v>
      </c>
      <c r="Q225" s="84">
        <f>IF('1 Implementation Details'!$B$15="yes",K225*1.5,K225)</f>
        <v>36750</v>
      </c>
      <c r="R225" s="87">
        <f>IF('1 Implementation Details'!$B$15="yes",L225*1.5,L225)</f>
        <v>17.670000000000002</v>
      </c>
    </row>
    <row r="226" spans="1:18" ht="14.4">
      <c r="A226" s="75" t="s">
        <v>441</v>
      </c>
      <c r="B226" s="76">
        <v>129660</v>
      </c>
      <c r="C226" s="76">
        <v>133200</v>
      </c>
      <c r="D226" s="76">
        <v>138030</v>
      </c>
      <c r="E226" s="76">
        <v>143010</v>
      </c>
      <c r="F226" s="76">
        <v>127830</v>
      </c>
      <c r="G226" s="76">
        <v>129405</v>
      </c>
      <c r="H226" s="76">
        <v>135825</v>
      </c>
      <c r="I226" s="76">
        <v>61755</v>
      </c>
      <c r="J226" s="79">
        <v>30.675000000000001</v>
      </c>
      <c r="K226" s="77">
        <v>43860</v>
      </c>
      <c r="L226" s="86">
        <v>21.09</v>
      </c>
      <c r="M226" s="76">
        <v>137670</v>
      </c>
      <c r="N226" s="76">
        <v>140895</v>
      </c>
      <c r="O226" s="81">
        <v>217680</v>
      </c>
      <c r="P226" s="84">
        <v>21.09</v>
      </c>
      <c r="Q226" s="84">
        <f>IF('1 Implementation Details'!$B$15="yes",K226*1.5,K226)</f>
        <v>43860</v>
      </c>
      <c r="R226" s="87">
        <f>IF('1 Implementation Details'!$B$15="yes",L226*1.5,L226)</f>
        <v>21.09</v>
      </c>
    </row>
    <row r="227" spans="1:18" ht="14.4">
      <c r="A227" s="75" t="s">
        <v>442</v>
      </c>
      <c r="B227" s="76">
        <v>87570</v>
      </c>
      <c r="C227" s="76">
        <v>88755</v>
      </c>
      <c r="D227" s="76">
        <v>91305</v>
      </c>
      <c r="E227" s="76">
        <v>94320</v>
      </c>
      <c r="F227" s="76">
        <v>89520</v>
      </c>
      <c r="G227" s="79">
        <v>89205</v>
      </c>
      <c r="H227" s="76">
        <v>89325</v>
      </c>
      <c r="I227" s="76">
        <v>39285</v>
      </c>
      <c r="J227" s="82">
        <v>19.14</v>
      </c>
      <c r="K227" s="77">
        <v>35130</v>
      </c>
      <c r="L227" s="86">
        <v>16.89</v>
      </c>
      <c r="M227" s="76">
        <v>100545</v>
      </c>
      <c r="N227" s="76">
        <v>91380</v>
      </c>
      <c r="O227" s="81">
        <v>132165</v>
      </c>
      <c r="P227" s="84">
        <v>16.89</v>
      </c>
      <c r="Q227" s="84">
        <f>IF('1 Implementation Details'!$B$15="yes",K227*1.5,K227)</f>
        <v>35130</v>
      </c>
      <c r="R227" s="87">
        <f>IF('1 Implementation Details'!$B$15="yes",L227*1.5,L227)</f>
        <v>16.89</v>
      </c>
    </row>
    <row r="228" spans="1:18" ht="14.4">
      <c r="A228" s="75" t="s">
        <v>443</v>
      </c>
      <c r="B228" s="76">
        <v>82020</v>
      </c>
      <c r="C228" s="76">
        <v>80175</v>
      </c>
      <c r="D228" s="76">
        <v>84015</v>
      </c>
      <c r="E228" s="76">
        <v>95130</v>
      </c>
      <c r="F228" s="76">
        <v>81495</v>
      </c>
      <c r="G228" s="76">
        <v>78975</v>
      </c>
      <c r="H228" s="76">
        <v>86265</v>
      </c>
      <c r="I228" s="76">
        <v>45525</v>
      </c>
      <c r="J228" s="82">
        <v>31.184999999999999</v>
      </c>
      <c r="K228" s="76">
        <v>43140</v>
      </c>
      <c r="L228" s="83">
        <v>20.74</v>
      </c>
      <c r="M228" s="76">
        <v>92175</v>
      </c>
      <c r="N228" s="76">
        <v>84465</v>
      </c>
      <c r="O228" s="81">
        <v>128895</v>
      </c>
      <c r="P228" s="52">
        <v>20.74</v>
      </c>
      <c r="Q228" s="84">
        <f>IF('1 Implementation Details'!$B$15="yes",K228*1.5,K228)</f>
        <v>43140</v>
      </c>
      <c r="R228" s="85">
        <f>IF('1 Implementation Details'!$B$15="yes",L228*1.5,L228)</f>
        <v>20.74</v>
      </c>
    </row>
    <row r="229" spans="1:18" ht="14.4">
      <c r="A229" s="75" t="s">
        <v>444</v>
      </c>
      <c r="B229" s="79">
        <v>134250</v>
      </c>
      <c r="C229" s="76">
        <v>133740</v>
      </c>
      <c r="D229" s="76">
        <v>135675</v>
      </c>
      <c r="E229" s="76">
        <v>152370</v>
      </c>
      <c r="F229" s="76">
        <v>132090</v>
      </c>
      <c r="G229" s="79">
        <v>141150</v>
      </c>
      <c r="H229" s="76">
        <v>143475</v>
      </c>
      <c r="I229" s="76">
        <v>54615</v>
      </c>
      <c r="J229" s="82">
        <v>27.315000000000001</v>
      </c>
      <c r="K229" s="77">
        <v>59870</v>
      </c>
      <c r="L229" s="80">
        <v>28.79</v>
      </c>
      <c r="M229" s="79">
        <v>115680</v>
      </c>
      <c r="N229" s="79">
        <v>109050</v>
      </c>
      <c r="O229" s="81">
        <v>197475</v>
      </c>
      <c r="P229" s="1">
        <v>28.79</v>
      </c>
      <c r="Q229" s="84">
        <f>IF('1 Implementation Details'!$B$15="yes",K229*1.5,K229)</f>
        <v>59870</v>
      </c>
      <c r="R229" s="54">
        <f>IF('1 Implementation Details'!$B$15="yes",L229*1.5,L229)</f>
        <v>28.79</v>
      </c>
    </row>
    <row r="230" spans="1:18" ht="14.4">
      <c r="A230" s="75" t="s">
        <v>445</v>
      </c>
      <c r="B230" s="76">
        <v>82365</v>
      </c>
      <c r="C230" s="76">
        <v>84120</v>
      </c>
      <c r="D230" s="76">
        <v>87375</v>
      </c>
      <c r="E230" s="76">
        <v>91740</v>
      </c>
      <c r="F230" s="76">
        <v>87375</v>
      </c>
      <c r="G230" s="76">
        <v>85935</v>
      </c>
      <c r="H230" s="76">
        <v>89940</v>
      </c>
      <c r="I230" s="76">
        <v>39465</v>
      </c>
      <c r="J230" s="82">
        <v>23.355</v>
      </c>
      <c r="K230" s="76">
        <v>39300</v>
      </c>
      <c r="L230" s="83">
        <v>18.89</v>
      </c>
      <c r="M230" s="76">
        <v>103560</v>
      </c>
      <c r="N230" s="76">
        <v>84315</v>
      </c>
      <c r="O230" s="81">
        <v>139260</v>
      </c>
      <c r="P230" s="52">
        <v>18.89</v>
      </c>
      <c r="Q230" s="84">
        <f>IF('1 Implementation Details'!$B$15="yes",K230*1.5,K230)</f>
        <v>39300</v>
      </c>
      <c r="R230" s="85">
        <f>IF('1 Implementation Details'!$B$15="yes",L230*1.5,L230)</f>
        <v>18.89</v>
      </c>
    </row>
    <row r="231" spans="1:18" ht="14.4">
      <c r="A231" s="75" t="s">
        <v>446</v>
      </c>
      <c r="B231" s="76" t="e">
        <v>#N/A</v>
      </c>
      <c r="C231" s="76" t="e">
        <v>#N/A</v>
      </c>
      <c r="D231" s="76">
        <v>87390</v>
      </c>
      <c r="E231" s="76" t="e">
        <v>#N/A</v>
      </c>
      <c r="F231" s="76" t="e">
        <v>#N/A</v>
      </c>
      <c r="G231" s="76" t="e">
        <v>#N/A</v>
      </c>
      <c r="H231" s="76" t="e">
        <v>#N/A</v>
      </c>
      <c r="I231" s="76">
        <v>44640</v>
      </c>
      <c r="J231" s="82">
        <v>32.564999999999998</v>
      </c>
      <c r="K231" s="76" t="e">
        <v>#N/A</v>
      </c>
      <c r="L231" s="83" t="e">
        <v>#N/A</v>
      </c>
      <c r="M231" s="76" t="e">
        <v>#N/A</v>
      </c>
      <c r="N231" s="76">
        <v>73035</v>
      </c>
      <c r="O231" s="81">
        <v>141105</v>
      </c>
      <c r="P231" s="52" t="e">
        <v>#N/A</v>
      </c>
      <c r="Q231" s="84" t="e">
        <f>IF('1 Implementation Details'!$B$15="yes",K231*1.5,K231)</f>
        <v>#N/A</v>
      </c>
      <c r="R231" s="85" t="e">
        <f>IF('1 Implementation Details'!$B$15="yes",L231*1.5,L231)</f>
        <v>#N/A</v>
      </c>
    </row>
    <row r="232" spans="1:18" ht="14.4">
      <c r="A232" s="75" t="s">
        <v>447</v>
      </c>
      <c r="B232" s="76">
        <v>89475</v>
      </c>
      <c r="C232" s="76">
        <v>95220</v>
      </c>
      <c r="D232" s="76">
        <v>94545</v>
      </c>
      <c r="E232" s="76">
        <v>99360</v>
      </c>
      <c r="F232" s="76">
        <v>91320</v>
      </c>
      <c r="G232" s="76">
        <v>96045</v>
      </c>
      <c r="H232" s="76">
        <v>92610</v>
      </c>
      <c r="I232" s="76">
        <v>52335</v>
      </c>
      <c r="J232" s="82">
        <v>47.265000000000001</v>
      </c>
      <c r="K232" s="76">
        <v>49810</v>
      </c>
      <c r="L232" s="83">
        <v>23.95</v>
      </c>
      <c r="M232" s="76">
        <v>139320</v>
      </c>
      <c r="N232" s="76">
        <v>97500</v>
      </c>
      <c r="O232" s="81">
        <v>164025</v>
      </c>
      <c r="P232" s="52">
        <v>23.95</v>
      </c>
      <c r="Q232" s="84">
        <f>IF('1 Implementation Details'!$B$15="yes",K232*1.5,K232)</f>
        <v>49810</v>
      </c>
      <c r="R232" s="85">
        <f>IF('1 Implementation Details'!$B$15="yes",L232*1.5,L232)</f>
        <v>23.95</v>
      </c>
    </row>
    <row r="233" spans="1:18" ht="14.4">
      <c r="A233" s="75" t="s">
        <v>448</v>
      </c>
      <c r="B233" s="76">
        <v>75765</v>
      </c>
      <c r="C233" s="76">
        <v>85245</v>
      </c>
      <c r="D233" s="76">
        <v>95535</v>
      </c>
      <c r="E233" s="76">
        <v>102420</v>
      </c>
      <c r="F233" s="76">
        <v>75255</v>
      </c>
      <c r="G233" s="76" t="e">
        <v>#N/A</v>
      </c>
      <c r="H233" s="76">
        <v>104295</v>
      </c>
      <c r="I233" s="76">
        <v>51000</v>
      </c>
      <c r="J233" s="82">
        <v>28.035</v>
      </c>
      <c r="K233" s="77">
        <v>53200</v>
      </c>
      <c r="L233" s="86">
        <v>25.58</v>
      </c>
      <c r="M233" s="76">
        <v>92715</v>
      </c>
      <c r="N233" s="76">
        <v>76080</v>
      </c>
      <c r="O233" s="81">
        <v>151890</v>
      </c>
      <c r="P233" s="84">
        <v>25.58</v>
      </c>
      <c r="Q233" s="84">
        <f>IF('1 Implementation Details'!$B$15="yes",K233*1.5,K233)</f>
        <v>53200</v>
      </c>
      <c r="R233" s="87">
        <f>IF('1 Implementation Details'!$B$15="yes",L233*1.5,L233)</f>
        <v>25.58</v>
      </c>
    </row>
    <row r="234" spans="1:18" ht="14.4">
      <c r="A234" s="75" t="s">
        <v>449</v>
      </c>
      <c r="B234" s="76">
        <v>74985</v>
      </c>
      <c r="C234" s="76">
        <v>77565</v>
      </c>
      <c r="D234" s="76">
        <v>80280</v>
      </c>
      <c r="E234" s="76">
        <v>80145</v>
      </c>
      <c r="F234" s="76">
        <v>79695</v>
      </c>
      <c r="G234" s="79">
        <v>79710</v>
      </c>
      <c r="H234" s="76">
        <v>83625</v>
      </c>
      <c r="I234" s="76">
        <v>38460</v>
      </c>
      <c r="J234" s="90" t="e">
        <v>#N/A</v>
      </c>
      <c r="K234" s="77">
        <v>32170</v>
      </c>
      <c r="L234" s="86">
        <v>15.47</v>
      </c>
      <c r="M234" s="76">
        <v>87720</v>
      </c>
      <c r="N234" s="76">
        <v>84420</v>
      </c>
      <c r="O234" s="81">
        <v>116535</v>
      </c>
      <c r="P234" s="84">
        <v>15.47</v>
      </c>
      <c r="Q234" s="84">
        <f>IF('1 Implementation Details'!$B$15="yes",K234*1.5,K234)</f>
        <v>32170</v>
      </c>
      <c r="R234" s="87">
        <f>IF('1 Implementation Details'!$B$15="yes",L234*1.5,L234)</f>
        <v>15.47</v>
      </c>
    </row>
    <row r="235" spans="1:18" ht="14.4">
      <c r="A235" s="75" t="s">
        <v>450</v>
      </c>
      <c r="B235" s="76">
        <v>76530</v>
      </c>
      <c r="C235" s="76">
        <v>75045</v>
      </c>
      <c r="D235" s="76">
        <v>76695</v>
      </c>
      <c r="E235" s="76">
        <v>81090</v>
      </c>
      <c r="F235" s="76">
        <v>77190</v>
      </c>
      <c r="G235" s="76" t="e">
        <v>#N/A</v>
      </c>
      <c r="H235" s="76">
        <v>80190</v>
      </c>
      <c r="I235" s="76">
        <v>52980</v>
      </c>
      <c r="J235" s="90" t="e">
        <v>#N/A</v>
      </c>
      <c r="K235" s="76" t="e">
        <v>#N/A</v>
      </c>
      <c r="L235" s="83" t="e">
        <v>#N/A</v>
      </c>
      <c r="M235" s="76">
        <v>98580</v>
      </c>
      <c r="N235" s="76">
        <v>81870</v>
      </c>
      <c r="O235" s="81">
        <v>123915</v>
      </c>
      <c r="P235" s="52" t="e">
        <v>#N/A</v>
      </c>
      <c r="Q235" s="84" t="e">
        <f>IF('1 Implementation Details'!$B$15="yes",K235*1.5,K235)</f>
        <v>#N/A</v>
      </c>
      <c r="R235" s="85" t="e">
        <f>IF('1 Implementation Details'!$B$15="yes",L235*1.5,L235)</f>
        <v>#N/A</v>
      </c>
    </row>
    <row r="236" spans="1:18" ht="14.4">
      <c r="A236" s="75" t="s">
        <v>451</v>
      </c>
      <c r="B236" s="76">
        <v>75675</v>
      </c>
      <c r="C236" s="76">
        <v>78135</v>
      </c>
      <c r="D236" s="76">
        <v>79440</v>
      </c>
      <c r="E236" s="76">
        <v>89265</v>
      </c>
      <c r="F236" s="76">
        <v>74385</v>
      </c>
      <c r="G236" s="76" t="e">
        <v>#N/A</v>
      </c>
      <c r="H236" s="76" t="e">
        <v>#N/A</v>
      </c>
      <c r="I236" s="76">
        <v>48360</v>
      </c>
      <c r="J236" s="82">
        <v>29.895</v>
      </c>
      <c r="K236" s="76">
        <v>49470</v>
      </c>
      <c r="L236" s="83">
        <v>23.79</v>
      </c>
      <c r="M236" s="76">
        <v>82440</v>
      </c>
      <c r="N236" s="76">
        <v>72855</v>
      </c>
      <c r="O236" s="81">
        <v>123435</v>
      </c>
      <c r="P236" s="52">
        <v>23.79</v>
      </c>
      <c r="Q236" s="84">
        <f>IF('1 Implementation Details'!$B$15="yes",K236*1.5,K236)</f>
        <v>49470</v>
      </c>
      <c r="R236" s="85">
        <f>IF('1 Implementation Details'!$B$15="yes",L236*1.5,L236)</f>
        <v>23.79</v>
      </c>
    </row>
    <row r="237" spans="1:18" ht="14.4">
      <c r="A237" s="75" t="s">
        <v>452</v>
      </c>
      <c r="B237" s="76">
        <v>78075</v>
      </c>
      <c r="C237" s="76">
        <v>83325</v>
      </c>
      <c r="D237" s="76">
        <v>79335</v>
      </c>
      <c r="E237" s="76">
        <v>91320</v>
      </c>
      <c r="F237" s="76">
        <v>83925</v>
      </c>
      <c r="G237" s="76" t="e">
        <v>#N/A</v>
      </c>
      <c r="H237" s="76">
        <v>80190</v>
      </c>
      <c r="I237" s="76">
        <v>43485</v>
      </c>
      <c r="J237" s="82">
        <v>26.295000000000002</v>
      </c>
      <c r="K237" s="77">
        <v>39470</v>
      </c>
      <c r="L237" s="86">
        <v>18.98</v>
      </c>
      <c r="M237" s="76">
        <v>94695</v>
      </c>
      <c r="N237" s="76">
        <v>81210</v>
      </c>
      <c r="O237" s="81">
        <v>126150</v>
      </c>
      <c r="P237" s="84">
        <v>18.98</v>
      </c>
      <c r="Q237" s="84">
        <f>IF('1 Implementation Details'!$B$15="yes",K237*1.5,K237)</f>
        <v>39470</v>
      </c>
      <c r="R237" s="87">
        <f>IF('1 Implementation Details'!$B$15="yes",L237*1.5,L237)</f>
        <v>18.98</v>
      </c>
    </row>
    <row r="238" spans="1:18" ht="14.4">
      <c r="A238" s="75" t="s">
        <v>453</v>
      </c>
      <c r="B238" s="76">
        <v>97695</v>
      </c>
      <c r="C238" s="76">
        <v>106845</v>
      </c>
      <c r="D238" s="76">
        <v>120825</v>
      </c>
      <c r="E238" s="76">
        <v>112215</v>
      </c>
      <c r="F238" s="76">
        <v>106020</v>
      </c>
      <c r="G238" s="76">
        <v>123900</v>
      </c>
      <c r="H238" s="76">
        <v>109365</v>
      </c>
      <c r="I238" s="76">
        <v>46335</v>
      </c>
      <c r="J238" s="82">
        <v>35.49</v>
      </c>
      <c r="K238" s="76">
        <v>39700</v>
      </c>
      <c r="L238" s="83">
        <v>19.09</v>
      </c>
      <c r="M238" s="76">
        <v>121200</v>
      </c>
      <c r="N238" s="76">
        <v>91035</v>
      </c>
      <c r="O238" s="81">
        <v>151995</v>
      </c>
      <c r="P238" s="52">
        <v>19.09</v>
      </c>
      <c r="Q238" s="84">
        <f>IF('1 Implementation Details'!$B$15="yes",K238*1.5,K238)</f>
        <v>39700</v>
      </c>
      <c r="R238" s="85">
        <f>IF('1 Implementation Details'!$B$15="yes",L238*1.5,L238)</f>
        <v>19.09</v>
      </c>
    </row>
    <row r="239" spans="1:18" ht="14.4">
      <c r="A239" s="75" t="s">
        <v>454</v>
      </c>
      <c r="B239" s="76">
        <v>88905</v>
      </c>
      <c r="C239" s="76">
        <v>94095</v>
      </c>
      <c r="D239" s="76">
        <v>96855</v>
      </c>
      <c r="E239" s="76">
        <v>100440</v>
      </c>
      <c r="F239" s="76">
        <v>96855</v>
      </c>
      <c r="G239" s="79">
        <v>109110</v>
      </c>
      <c r="H239" s="76">
        <v>106920</v>
      </c>
      <c r="I239" s="76">
        <v>48825</v>
      </c>
      <c r="J239" s="90">
        <v>29.31</v>
      </c>
      <c r="K239" s="76">
        <v>41910</v>
      </c>
      <c r="L239" s="83">
        <v>20.149999999999999</v>
      </c>
      <c r="M239" s="76">
        <v>117570</v>
      </c>
      <c r="N239" s="76">
        <v>104865</v>
      </c>
      <c r="O239" s="81">
        <v>151815</v>
      </c>
      <c r="P239" s="52">
        <v>20.149999999999999</v>
      </c>
      <c r="Q239" s="84">
        <f>IF('1 Implementation Details'!$B$15="yes",K239*1.5,K239)</f>
        <v>41910</v>
      </c>
      <c r="R239" s="85">
        <f>IF('1 Implementation Details'!$B$15="yes",L239*1.5,L239)</f>
        <v>20.149999999999999</v>
      </c>
    </row>
    <row r="240" spans="1:18" ht="14.4">
      <c r="A240" s="75" t="s">
        <v>455</v>
      </c>
      <c r="B240" s="76">
        <v>92010</v>
      </c>
      <c r="C240" s="76">
        <v>88185</v>
      </c>
      <c r="D240" s="76">
        <v>93615</v>
      </c>
      <c r="E240" s="76">
        <v>91665</v>
      </c>
      <c r="F240" s="76">
        <v>92010</v>
      </c>
      <c r="G240" s="76" t="e">
        <v>#N/A</v>
      </c>
      <c r="H240" s="76">
        <v>87030</v>
      </c>
      <c r="I240" s="76">
        <v>45090</v>
      </c>
      <c r="J240" s="82" t="e">
        <v>#N/A</v>
      </c>
      <c r="K240" s="77">
        <v>33580</v>
      </c>
      <c r="L240" s="86">
        <v>16.14</v>
      </c>
      <c r="M240" s="76">
        <v>107910</v>
      </c>
      <c r="N240" s="76">
        <v>107745</v>
      </c>
      <c r="O240" s="81">
        <v>138075</v>
      </c>
      <c r="P240" s="84">
        <v>16.14</v>
      </c>
      <c r="Q240" s="84">
        <f>IF('1 Implementation Details'!$B$15="yes",K240*1.5,K240)</f>
        <v>33580</v>
      </c>
      <c r="R240" s="87">
        <f>IF('1 Implementation Details'!$B$15="yes",L240*1.5,L240)</f>
        <v>16.14</v>
      </c>
    </row>
    <row r="241" spans="1:18" ht="14.4">
      <c r="A241" s="75" t="s">
        <v>456</v>
      </c>
      <c r="B241" s="76">
        <v>98265</v>
      </c>
      <c r="C241" s="76">
        <v>109155</v>
      </c>
      <c r="D241" s="76">
        <v>123000</v>
      </c>
      <c r="E241" s="76">
        <v>109905</v>
      </c>
      <c r="F241" s="76">
        <v>91980</v>
      </c>
      <c r="G241" s="76" t="e">
        <v>#N/A</v>
      </c>
      <c r="H241" s="76">
        <v>98145</v>
      </c>
      <c r="I241" s="76">
        <v>46620</v>
      </c>
      <c r="J241" s="82">
        <v>25.125</v>
      </c>
      <c r="K241" s="76" t="e">
        <v>#N/A</v>
      </c>
      <c r="L241" s="83" t="e">
        <v>#N/A</v>
      </c>
      <c r="M241" s="76">
        <v>134715</v>
      </c>
      <c r="N241" s="76">
        <v>104925</v>
      </c>
      <c r="O241" s="81">
        <v>147450</v>
      </c>
      <c r="P241" s="52" t="e">
        <v>#N/A</v>
      </c>
      <c r="Q241" s="84" t="e">
        <f>IF('1 Implementation Details'!$B$15="yes",K241*1.5,K241)</f>
        <v>#N/A</v>
      </c>
      <c r="R241" s="85" t="e">
        <f>IF('1 Implementation Details'!$B$15="yes",L241*1.5,L241)</f>
        <v>#N/A</v>
      </c>
    </row>
    <row r="242" spans="1:18" ht="14.4">
      <c r="A242" s="75" t="s">
        <v>457</v>
      </c>
      <c r="B242" s="79">
        <v>93630</v>
      </c>
      <c r="C242" s="76">
        <v>92010</v>
      </c>
      <c r="D242" s="76">
        <v>101745</v>
      </c>
      <c r="E242" s="76">
        <v>98085</v>
      </c>
      <c r="F242" s="76">
        <v>70605</v>
      </c>
      <c r="G242" s="76">
        <v>80085</v>
      </c>
      <c r="H242" s="79">
        <v>82830</v>
      </c>
      <c r="I242" s="76">
        <v>48075</v>
      </c>
      <c r="J242" s="82">
        <v>18.93</v>
      </c>
      <c r="K242" s="77">
        <v>33890</v>
      </c>
      <c r="L242" s="80">
        <v>16.29</v>
      </c>
      <c r="M242" s="77">
        <v>102735</v>
      </c>
      <c r="N242" s="76">
        <v>113610</v>
      </c>
      <c r="O242" s="81">
        <v>151395</v>
      </c>
      <c r="P242" s="1">
        <v>16.29</v>
      </c>
      <c r="Q242" s="84">
        <f>IF('1 Implementation Details'!$B$15="yes",K242*1.5,K242)</f>
        <v>33890</v>
      </c>
      <c r="R242" s="54">
        <f>IF('1 Implementation Details'!$B$15="yes",L242*1.5,L242)</f>
        <v>16.29</v>
      </c>
    </row>
    <row r="243" spans="1:18" ht="14.4">
      <c r="A243" s="75" t="s">
        <v>458</v>
      </c>
      <c r="B243" s="76">
        <v>78480</v>
      </c>
      <c r="C243" s="76">
        <v>78750</v>
      </c>
      <c r="D243" s="76">
        <v>85965</v>
      </c>
      <c r="E243" s="76">
        <v>87690</v>
      </c>
      <c r="F243" s="76">
        <v>89955</v>
      </c>
      <c r="G243" s="76">
        <v>87300</v>
      </c>
      <c r="H243" s="76" t="e">
        <v>#N/A</v>
      </c>
      <c r="I243" s="76">
        <v>40830</v>
      </c>
      <c r="J243" s="79">
        <v>25.215</v>
      </c>
      <c r="K243" s="76">
        <v>35330</v>
      </c>
      <c r="L243" s="83">
        <v>16.98</v>
      </c>
      <c r="M243" s="76">
        <v>91320</v>
      </c>
      <c r="N243" s="76">
        <v>95460</v>
      </c>
      <c r="O243" s="81">
        <v>134550</v>
      </c>
      <c r="P243" s="52">
        <v>16.98</v>
      </c>
      <c r="Q243" s="84">
        <f>IF('1 Implementation Details'!$B$15="yes",K243*1.5,K243)</f>
        <v>35330</v>
      </c>
      <c r="R243" s="85">
        <f>IF('1 Implementation Details'!$B$15="yes",L243*1.5,L243)</f>
        <v>16.98</v>
      </c>
    </row>
    <row r="244" spans="1:18" ht="14.4">
      <c r="A244" s="75" t="s">
        <v>459</v>
      </c>
      <c r="B244" s="76">
        <v>96060</v>
      </c>
      <c r="C244" s="76">
        <v>90195</v>
      </c>
      <c r="D244" s="76">
        <v>99270</v>
      </c>
      <c r="E244" s="76">
        <v>96435</v>
      </c>
      <c r="F244" s="76" t="e">
        <v>#N/A</v>
      </c>
      <c r="G244" s="76" t="e">
        <v>#N/A</v>
      </c>
      <c r="H244" s="76">
        <v>120120</v>
      </c>
      <c r="I244" s="76">
        <v>39075</v>
      </c>
      <c r="J244" s="82">
        <v>22.754999999999999</v>
      </c>
      <c r="K244" s="77">
        <v>35680</v>
      </c>
      <c r="L244" s="86">
        <v>17.16</v>
      </c>
      <c r="M244" s="76">
        <v>104835</v>
      </c>
      <c r="N244" s="76">
        <v>96000</v>
      </c>
      <c r="O244" s="81">
        <v>117900</v>
      </c>
      <c r="P244" s="84">
        <v>17.16</v>
      </c>
      <c r="Q244" s="84">
        <f>IF('1 Implementation Details'!$B$15="yes",K244*1.5,K244)</f>
        <v>35680</v>
      </c>
      <c r="R244" s="87">
        <f>IF('1 Implementation Details'!$B$15="yes",L244*1.5,L244)</f>
        <v>17.16</v>
      </c>
    </row>
    <row r="245" spans="1:18" ht="14.4">
      <c r="A245" s="75" t="s">
        <v>460</v>
      </c>
      <c r="B245" s="76" t="e">
        <v>#N/A</v>
      </c>
      <c r="C245" s="76">
        <v>106455</v>
      </c>
      <c r="D245" s="76">
        <v>115020</v>
      </c>
      <c r="E245" s="76">
        <v>110910</v>
      </c>
      <c r="F245" s="76">
        <v>106170</v>
      </c>
      <c r="G245" s="79" t="e">
        <v>#N/A</v>
      </c>
      <c r="H245" s="76" t="e">
        <v>#N/A</v>
      </c>
      <c r="I245" s="76">
        <v>47760</v>
      </c>
      <c r="J245" s="82">
        <v>34.755000000000003</v>
      </c>
      <c r="K245" s="79" t="e">
        <v>#N/A</v>
      </c>
      <c r="L245" s="86" t="e">
        <v>#N/A</v>
      </c>
      <c r="M245" s="76" t="e">
        <v>#N/A</v>
      </c>
      <c r="N245" s="76">
        <v>83985</v>
      </c>
      <c r="O245" s="81">
        <v>159735</v>
      </c>
      <c r="P245" s="84" t="e">
        <v>#N/A</v>
      </c>
      <c r="Q245" s="1" t="e">
        <f>IF('1 Implementation Details'!$B$15="yes",K245*1.5,K245)</f>
        <v>#N/A</v>
      </c>
      <c r="R245" s="87" t="e">
        <f>IF('1 Implementation Details'!$B$15="yes",L245*1.5,L245)</f>
        <v>#N/A</v>
      </c>
    </row>
    <row r="246" spans="1:18" ht="14.4">
      <c r="A246" s="75" t="s">
        <v>461</v>
      </c>
      <c r="B246" s="79">
        <v>114915</v>
      </c>
      <c r="C246" s="76">
        <v>113370</v>
      </c>
      <c r="D246" s="76">
        <v>114735</v>
      </c>
      <c r="E246" s="76">
        <v>115530</v>
      </c>
      <c r="F246" s="77">
        <v>105615</v>
      </c>
      <c r="G246" s="79">
        <v>137820</v>
      </c>
      <c r="H246" s="79">
        <v>145620</v>
      </c>
      <c r="I246" s="76">
        <v>61710</v>
      </c>
      <c r="J246" s="78">
        <v>28.305</v>
      </c>
      <c r="K246" s="76">
        <v>43160</v>
      </c>
      <c r="L246" s="88">
        <v>20.75</v>
      </c>
      <c r="M246" s="76">
        <v>116895</v>
      </c>
      <c r="N246" s="76">
        <v>111180</v>
      </c>
      <c r="O246" s="81">
        <v>173865</v>
      </c>
      <c r="P246" s="1">
        <v>20.75</v>
      </c>
      <c r="Q246" s="84">
        <f>IF('1 Implementation Details'!$B$15="yes",K246*1.5,K246)</f>
        <v>43160</v>
      </c>
      <c r="R246" s="54">
        <f>IF('1 Implementation Details'!$B$15="yes",L246*1.5,L246)</f>
        <v>20.75</v>
      </c>
    </row>
    <row r="247" spans="1:18" ht="14.4">
      <c r="A247" s="75" t="s">
        <v>462</v>
      </c>
      <c r="B247" s="76">
        <v>85980</v>
      </c>
      <c r="C247" s="76">
        <v>87795</v>
      </c>
      <c r="D247" s="76">
        <v>91695</v>
      </c>
      <c r="E247" s="76">
        <v>91890</v>
      </c>
      <c r="F247" s="77">
        <v>86220</v>
      </c>
      <c r="G247" s="76">
        <v>91035</v>
      </c>
      <c r="H247" s="76">
        <v>88950</v>
      </c>
      <c r="I247" s="76">
        <v>62085</v>
      </c>
      <c r="J247" s="78">
        <v>23.55</v>
      </c>
      <c r="K247" s="76">
        <v>47550</v>
      </c>
      <c r="L247" s="88">
        <v>22.86</v>
      </c>
      <c r="M247" s="76">
        <v>113730</v>
      </c>
      <c r="N247" s="76">
        <v>92175</v>
      </c>
      <c r="O247" s="81">
        <v>144270</v>
      </c>
      <c r="P247" s="1">
        <v>22.86</v>
      </c>
      <c r="Q247" s="84">
        <f>IF('1 Implementation Details'!$B$15="yes",K247*1.5,K247)</f>
        <v>47550</v>
      </c>
      <c r="R247" s="54">
        <f>IF('1 Implementation Details'!$B$15="yes",L247*1.5,L247)</f>
        <v>22.86</v>
      </c>
    </row>
    <row r="248" spans="1:18" ht="14.4">
      <c r="A248" s="75" t="s">
        <v>463</v>
      </c>
      <c r="B248" s="76" t="e">
        <v>#N/A</v>
      </c>
      <c r="C248" s="76">
        <v>103470</v>
      </c>
      <c r="D248" s="76">
        <v>106995</v>
      </c>
      <c r="E248" s="76">
        <v>98610</v>
      </c>
      <c r="F248" s="76" t="e">
        <v>#N/A</v>
      </c>
      <c r="G248" s="79" t="e">
        <v>#N/A</v>
      </c>
      <c r="H248" s="76" t="e">
        <v>#N/A</v>
      </c>
      <c r="I248" s="76">
        <v>58095</v>
      </c>
      <c r="J248" s="82">
        <v>31.695</v>
      </c>
      <c r="K248" s="76" t="e">
        <v>#N/A</v>
      </c>
      <c r="L248" s="83" t="e">
        <v>#N/A</v>
      </c>
      <c r="M248" s="76" t="e">
        <v>#N/A</v>
      </c>
      <c r="N248" s="76" t="e">
        <v>#N/A</v>
      </c>
      <c r="O248" s="81">
        <v>161400</v>
      </c>
      <c r="P248" s="52" t="e">
        <v>#N/A</v>
      </c>
      <c r="Q248" s="84" t="e">
        <f>IF('1 Implementation Details'!$B$15="yes",K248*1.5,K248)</f>
        <v>#N/A</v>
      </c>
      <c r="R248" s="85" t="e">
        <f>IF('1 Implementation Details'!$B$15="yes",L248*1.5,L248)</f>
        <v>#N/A</v>
      </c>
    </row>
    <row r="249" spans="1:18" ht="14.4">
      <c r="A249" s="75" t="s">
        <v>464</v>
      </c>
      <c r="B249" s="76">
        <v>91050</v>
      </c>
      <c r="C249" s="76">
        <v>90825</v>
      </c>
      <c r="D249" s="76">
        <v>93060</v>
      </c>
      <c r="E249" s="76">
        <v>96420</v>
      </c>
      <c r="F249" s="76">
        <v>92295</v>
      </c>
      <c r="G249" s="76">
        <v>92760</v>
      </c>
      <c r="H249" s="76">
        <v>91860</v>
      </c>
      <c r="I249" s="76">
        <v>56145</v>
      </c>
      <c r="J249" s="82" t="e">
        <v>#N/A</v>
      </c>
      <c r="K249" s="76">
        <v>33610</v>
      </c>
      <c r="L249" s="83">
        <v>16.16</v>
      </c>
      <c r="M249" s="76">
        <v>95760</v>
      </c>
      <c r="N249" s="76">
        <v>97365</v>
      </c>
      <c r="O249" s="81">
        <v>149895</v>
      </c>
      <c r="P249" s="52">
        <v>16.16</v>
      </c>
      <c r="Q249" s="84">
        <f>IF('1 Implementation Details'!$B$15="yes",K249*1.5,K249)</f>
        <v>33610</v>
      </c>
      <c r="R249" s="85">
        <f>IF('1 Implementation Details'!$B$15="yes",L249*1.5,L249)</f>
        <v>16.16</v>
      </c>
    </row>
    <row r="250" spans="1:18" ht="14.4">
      <c r="A250" s="75" t="s">
        <v>465</v>
      </c>
      <c r="B250" s="76">
        <v>95850</v>
      </c>
      <c r="C250" s="76">
        <v>101460</v>
      </c>
      <c r="D250" s="76">
        <v>99330</v>
      </c>
      <c r="E250" s="76">
        <v>104715</v>
      </c>
      <c r="F250" s="76">
        <v>94440</v>
      </c>
      <c r="G250" s="76" t="e">
        <v>#N/A</v>
      </c>
      <c r="H250" s="76">
        <v>102660</v>
      </c>
      <c r="I250" s="76">
        <v>50385</v>
      </c>
      <c r="J250" s="82">
        <v>25.245000000000001</v>
      </c>
      <c r="K250" s="76">
        <v>44290</v>
      </c>
      <c r="L250" s="83">
        <v>21.29</v>
      </c>
      <c r="M250" s="76" t="e">
        <v>#N/A</v>
      </c>
      <c r="N250" s="76" t="e">
        <v>#N/A</v>
      </c>
      <c r="O250" s="81">
        <v>135045</v>
      </c>
      <c r="P250" s="52">
        <v>21.29</v>
      </c>
      <c r="Q250" s="84">
        <f>IF('1 Implementation Details'!$B$15="yes",K250*1.5,K250)</f>
        <v>44290</v>
      </c>
      <c r="R250" s="85">
        <f>IF('1 Implementation Details'!$B$15="yes",L250*1.5,L250)</f>
        <v>21.29</v>
      </c>
    </row>
    <row r="251" spans="1:18" ht="14.4">
      <c r="A251" s="75" t="s">
        <v>466</v>
      </c>
      <c r="B251" s="76">
        <v>86355</v>
      </c>
      <c r="C251" s="76">
        <v>88575</v>
      </c>
      <c r="D251" s="76">
        <v>91725</v>
      </c>
      <c r="E251" s="76">
        <v>93300</v>
      </c>
      <c r="F251" s="76">
        <v>90195</v>
      </c>
      <c r="G251" s="79">
        <v>88830</v>
      </c>
      <c r="H251" s="76">
        <v>89460</v>
      </c>
      <c r="I251" s="76">
        <v>40740</v>
      </c>
      <c r="J251" s="82">
        <v>33.78</v>
      </c>
      <c r="K251" s="76">
        <v>42630</v>
      </c>
      <c r="L251" s="83">
        <v>20.49</v>
      </c>
      <c r="M251" s="77">
        <v>111390</v>
      </c>
      <c r="N251" s="76">
        <v>95955</v>
      </c>
      <c r="O251" s="81">
        <v>177495</v>
      </c>
      <c r="P251" s="52">
        <v>20.49</v>
      </c>
      <c r="Q251" s="84">
        <f>IF('1 Implementation Details'!$B$15="yes",K251*1.5,K251)</f>
        <v>42630</v>
      </c>
      <c r="R251" s="85">
        <f>IF('1 Implementation Details'!$B$15="yes",L251*1.5,L251)</f>
        <v>20.49</v>
      </c>
    </row>
    <row r="252" spans="1:18" ht="14.4">
      <c r="A252" s="75" t="s">
        <v>467</v>
      </c>
      <c r="B252" s="76">
        <v>77295</v>
      </c>
      <c r="C252" s="76">
        <v>83880</v>
      </c>
      <c r="D252" s="76">
        <v>84270</v>
      </c>
      <c r="E252" s="76">
        <v>92205</v>
      </c>
      <c r="F252" s="76">
        <v>83205</v>
      </c>
      <c r="G252" s="76">
        <v>82560</v>
      </c>
      <c r="H252" s="76">
        <v>84540</v>
      </c>
      <c r="I252" s="76">
        <v>51150</v>
      </c>
      <c r="J252" s="82">
        <v>20.145</v>
      </c>
      <c r="K252" s="76">
        <v>47230</v>
      </c>
      <c r="L252" s="83">
        <v>22.71</v>
      </c>
      <c r="M252" s="76">
        <v>104835</v>
      </c>
      <c r="N252" s="76">
        <v>88740</v>
      </c>
      <c r="O252" s="81">
        <v>130680</v>
      </c>
      <c r="P252" s="52">
        <v>22.71</v>
      </c>
      <c r="Q252" s="84">
        <f>IF('1 Implementation Details'!$B$15="yes",K252*1.5,K252)</f>
        <v>47230</v>
      </c>
      <c r="R252" s="85">
        <f>IF('1 Implementation Details'!$B$15="yes",L252*1.5,L252)</f>
        <v>22.71</v>
      </c>
    </row>
    <row r="253" spans="1:18" ht="14.4">
      <c r="A253" s="75" t="s">
        <v>468</v>
      </c>
      <c r="B253" s="76" t="e">
        <v>#N/A</v>
      </c>
      <c r="C253" s="76">
        <v>96795</v>
      </c>
      <c r="D253" s="76" t="e">
        <v>#N/A</v>
      </c>
      <c r="E253" s="76">
        <v>105120</v>
      </c>
      <c r="F253" s="76">
        <v>62025</v>
      </c>
      <c r="G253" s="76" t="e">
        <v>#N/A</v>
      </c>
      <c r="H253" s="76">
        <v>79080</v>
      </c>
      <c r="I253" s="76">
        <v>48780</v>
      </c>
      <c r="J253" s="82" t="e">
        <v>#N/A</v>
      </c>
      <c r="K253" s="76">
        <v>35970</v>
      </c>
      <c r="L253" s="83">
        <v>17.29</v>
      </c>
      <c r="M253" s="76">
        <v>100695</v>
      </c>
      <c r="N253" s="76">
        <v>84735</v>
      </c>
      <c r="O253" s="81">
        <v>159075</v>
      </c>
      <c r="P253" s="52">
        <v>17.29</v>
      </c>
      <c r="Q253" s="84">
        <f>IF('1 Implementation Details'!$B$15="yes",K253*1.5,K253)</f>
        <v>35970</v>
      </c>
      <c r="R253" s="85">
        <f>IF('1 Implementation Details'!$B$15="yes",L253*1.5,L253)</f>
        <v>17.29</v>
      </c>
    </row>
    <row r="254" spans="1:18" ht="14.4">
      <c r="A254" s="75" t="s">
        <v>469</v>
      </c>
      <c r="B254" s="76">
        <v>83325</v>
      </c>
      <c r="C254" s="76">
        <v>91335</v>
      </c>
      <c r="D254" s="76">
        <v>91050</v>
      </c>
      <c r="E254" s="76">
        <v>96585</v>
      </c>
      <c r="F254" s="76">
        <v>84660</v>
      </c>
      <c r="G254" s="79">
        <v>93990</v>
      </c>
      <c r="H254" s="79">
        <v>90150</v>
      </c>
      <c r="I254" s="76">
        <v>41655</v>
      </c>
      <c r="J254" s="82">
        <v>18.375</v>
      </c>
      <c r="K254" s="77">
        <v>36400</v>
      </c>
      <c r="L254" s="86">
        <v>17.5</v>
      </c>
      <c r="M254" s="76">
        <v>110670</v>
      </c>
      <c r="N254" s="76">
        <v>79800</v>
      </c>
      <c r="O254" s="81">
        <v>139260</v>
      </c>
      <c r="P254" s="84">
        <v>17.5</v>
      </c>
      <c r="Q254" s="84">
        <f>IF('1 Implementation Details'!$B$15="yes",K254*1.5,K254)</f>
        <v>36400</v>
      </c>
      <c r="R254" s="87">
        <f>IF('1 Implementation Details'!$B$15="yes",L254*1.5,L254)</f>
        <v>17.5</v>
      </c>
    </row>
    <row r="255" spans="1:18" ht="14.4">
      <c r="A255" s="75" t="s">
        <v>470</v>
      </c>
      <c r="B255" s="76">
        <v>121290</v>
      </c>
      <c r="C255" s="76">
        <v>122460</v>
      </c>
      <c r="D255" s="76">
        <v>124530</v>
      </c>
      <c r="E255" s="76">
        <v>128805</v>
      </c>
      <c r="F255" s="76">
        <v>121455</v>
      </c>
      <c r="G255" s="79" t="e">
        <v>#N/A</v>
      </c>
      <c r="H255" s="76">
        <v>128070</v>
      </c>
      <c r="I255" s="76">
        <v>61515</v>
      </c>
      <c r="J255" s="90">
        <v>40.770000000000003</v>
      </c>
      <c r="K255" s="79" t="e">
        <v>#N/A</v>
      </c>
      <c r="L255" s="86" t="e">
        <v>#N/A</v>
      </c>
      <c r="M255" s="76" t="e">
        <v>#N/A</v>
      </c>
      <c r="N255" s="76" t="e">
        <v>#N/A</v>
      </c>
      <c r="O255" s="81">
        <v>209850</v>
      </c>
      <c r="P255" s="84" t="e">
        <v>#N/A</v>
      </c>
      <c r="Q255" s="1" t="e">
        <f>IF('1 Implementation Details'!$B$15="yes",K255*1.5,K255)</f>
        <v>#N/A</v>
      </c>
      <c r="R255" s="87" t="e">
        <f>IF('1 Implementation Details'!$B$15="yes",L255*1.5,L255)</f>
        <v>#N/A</v>
      </c>
    </row>
    <row r="256" spans="1:18" ht="14.4">
      <c r="A256" s="75" t="s">
        <v>471</v>
      </c>
      <c r="B256" s="76">
        <v>140895</v>
      </c>
      <c r="C256" s="76">
        <v>140625</v>
      </c>
      <c r="D256" s="76">
        <v>138420</v>
      </c>
      <c r="E256" s="76">
        <v>157260</v>
      </c>
      <c r="F256" s="77">
        <v>128745</v>
      </c>
      <c r="G256" s="76">
        <v>129495</v>
      </c>
      <c r="H256" s="79">
        <v>153435</v>
      </c>
      <c r="I256" s="76">
        <v>67920</v>
      </c>
      <c r="J256" s="78">
        <v>40.56</v>
      </c>
      <c r="K256" s="76">
        <v>46800</v>
      </c>
      <c r="L256" s="88">
        <v>22.5</v>
      </c>
      <c r="M256" s="76">
        <v>133890</v>
      </c>
      <c r="N256" s="76">
        <v>138360</v>
      </c>
      <c r="O256" s="81">
        <v>204045</v>
      </c>
      <c r="P256" s="1">
        <v>22.5</v>
      </c>
      <c r="Q256" s="84">
        <f>IF('1 Implementation Details'!$B$15="yes",K256*1.5,K256)</f>
        <v>46800</v>
      </c>
      <c r="R256" s="54">
        <f>IF('1 Implementation Details'!$B$15="yes",L256*1.5,L256)</f>
        <v>22.5</v>
      </c>
    </row>
    <row r="257" spans="1:18" ht="14.4">
      <c r="A257" s="75" t="s">
        <v>472</v>
      </c>
      <c r="B257" s="79">
        <v>96120</v>
      </c>
      <c r="C257" s="76">
        <v>94440</v>
      </c>
      <c r="D257" s="76">
        <v>95070</v>
      </c>
      <c r="E257" s="76">
        <v>100110</v>
      </c>
      <c r="F257" s="79">
        <v>92985</v>
      </c>
      <c r="G257" s="79">
        <v>89355</v>
      </c>
      <c r="H257" s="79">
        <v>96435</v>
      </c>
      <c r="I257" s="76">
        <v>51090</v>
      </c>
      <c r="J257" s="78">
        <v>30.3</v>
      </c>
      <c r="K257" s="76">
        <v>40040</v>
      </c>
      <c r="L257" s="88">
        <v>19.25</v>
      </c>
      <c r="M257" s="76">
        <v>90975</v>
      </c>
      <c r="N257" s="76">
        <v>98655</v>
      </c>
      <c r="O257" s="81">
        <v>158820</v>
      </c>
      <c r="P257" s="1">
        <v>19.25</v>
      </c>
      <c r="Q257" s="84">
        <f>IF('1 Implementation Details'!$B$15="yes",K257*1.5,K257)</f>
        <v>40040</v>
      </c>
      <c r="R257" s="54">
        <f>IF('1 Implementation Details'!$B$15="yes",L257*1.5,L257)</f>
        <v>19.25</v>
      </c>
    </row>
    <row r="258" spans="1:18" ht="14.4">
      <c r="A258" s="75" t="s">
        <v>473</v>
      </c>
      <c r="B258" s="76" t="e">
        <v>#N/A</v>
      </c>
      <c r="C258" s="76">
        <v>79140</v>
      </c>
      <c r="D258" s="76">
        <v>83100</v>
      </c>
      <c r="E258" s="76">
        <v>84570</v>
      </c>
      <c r="F258" s="77">
        <v>82185</v>
      </c>
      <c r="G258" s="79" t="e">
        <v>#N/A</v>
      </c>
      <c r="H258" s="79">
        <v>88755</v>
      </c>
      <c r="I258" s="76">
        <v>37140</v>
      </c>
      <c r="J258" s="78" t="e">
        <v>#VALUE!</v>
      </c>
      <c r="K258" s="77">
        <v>27740</v>
      </c>
      <c r="L258" s="80">
        <v>13.34</v>
      </c>
      <c r="M258" s="76">
        <v>98505</v>
      </c>
      <c r="N258" s="76">
        <v>78435</v>
      </c>
      <c r="O258" s="81">
        <v>135420</v>
      </c>
      <c r="P258" s="1">
        <v>13.34</v>
      </c>
      <c r="Q258" s="84">
        <f>IF('1 Implementation Details'!$B$15="yes",K258*1.5,K258)</f>
        <v>27740</v>
      </c>
      <c r="R258" s="54">
        <f>IF('1 Implementation Details'!$B$15="yes",L258*1.5,L258)</f>
        <v>13.34</v>
      </c>
    </row>
    <row r="259" spans="1:18" ht="14.4">
      <c r="A259" s="75" t="s">
        <v>474</v>
      </c>
      <c r="B259" s="76">
        <v>77790</v>
      </c>
      <c r="C259" s="76">
        <v>81975</v>
      </c>
      <c r="D259" s="76">
        <v>85545</v>
      </c>
      <c r="E259" s="76">
        <v>87105</v>
      </c>
      <c r="F259" s="77">
        <v>94920</v>
      </c>
      <c r="G259" s="76">
        <v>72180</v>
      </c>
      <c r="H259" s="76">
        <v>77610</v>
      </c>
      <c r="I259" s="76">
        <v>42495</v>
      </c>
      <c r="J259" s="78">
        <v>17.175000000000001</v>
      </c>
      <c r="K259" s="77">
        <v>47150</v>
      </c>
      <c r="L259" s="80">
        <v>22.67</v>
      </c>
      <c r="M259" s="76">
        <v>90630</v>
      </c>
      <c r="N259" s="76">
        <v>93150</v>
      </c>
      <c r="O259" s="81">
        <v>125610</v>
      </c>
      <c r="P259" s="1">
        <v>22.67</v>
      </c>
      <c r="Q259" s="84">
        <f>IF('1 Implementation Details'!$B$15="yes",K259*1.5,K259)</f>
        <v>47150</v>
      </c>
      <c r="R259" s="54">
        <f>IF('1 Implementation Details'!$B$15="yes",L259*1.5,L259)</f>
        <v>22.67</v>
      </c>
    </row>
    <row r="260" spans="1:18" ht="14.4">
      <c r="A260" s="75" t="s">
        <v>475</v>
      </c>
      <c r="B260" s="76">
        <v>68865</v>
      </c>
      <c r="C260" s="76">
        <v>75195</v>
      </c>
      <c r="D260" s="76">
        <v>83355</v>
      </c>
      <c r="E260" s="76">
        <v>91965</v>
      </c>
      <c r="F260" s="77">
        <v>85395</v>
      </c>
      <c r="G260" s="76">
        <v>86610</v>
      </c>
      <c r="H260" s="76">
        <v>90645</v>
      </c>
      <c r="I260" s="76">
        <v>46740</v>
      </c>
      <c r="J260" s="78">
        <v>21.585000000000001</v>
      </c>
      <c r="K260" s="76" t="e">
        <v>#N/A</v>
      </c>
      <c r="L260" s="88" t="e">
        <v>#N/A</v>
      </c>
      <c r="M260" s="76">
        <v>78090</v>
      </c>
      <c r="N260" s="79">
        <v>85515</v>
      </c>
      <c r="O260" s="81">
        <v>133680</v>
      </c>
      <c r="P260" s="1" t="e">
        <v>#N/A</v>
      </c>
      <c r="Q260" s="84" t="e">
        <f>IF('1 Implementation Details'!$B$15="yes",K260*1.5,K260)</f>
        <v>#N/A</v>
      </c>
      <c r="R260" s="54" t="e">
        <f>IF('1 Implementation Details'!$B$15="yes",L260*1.5,L260)</f>
        <v>#N/A</v>
      </c>
    </row>
    <row r="261" spans="1:18" ht="14.4">
      <c r="A261" s="75" t="s">
        <v>476</v>
      </c>
      <c r="B261" s="76">
        <v>100200</v>
      </c>
      <c r="C261" s="76">
        <v>92910</v>
      </c>
      <c r="D261" s="76">
        <v>93315</v>
      </c>
      <c r="E261" s="76">
        <v>88635</v>
      </c>
      <c r="F261" s="77">
        <v>96795</v>
      </c>
      <c r="G261" s="76">
        <v>100845</v>
      </c>
      <c r="H261" s="76">
        <v>94875</v>
      </c>
      <c r="I261" s="76">
        <v>41295</v>
      </c>
      <c r="J261" s="78">
        <v>41.145000000000003</v>
      </c>
      <c r="K261" s="76">
        <v>39110</v>
      </c>
      <c r="L261" s="88">
        <v>18.809999999999999</v>
      </c>
      <c r="M261" s="76">
        <v>115065</v>
      </c>
      <c r="N261" s="76">
        <v>88830</v>
      </c>
      <c r="O261" s="81">
        <v>140685</v>
      </c>
      <c r="P261" s="1">
        <v>18.809999999999999</v>
      </c>
      <c r="Q261" s="84">
        <f>IF('1 Implementation Details'!$B$15="yes",K261*1.5,K261)</f>
        <v>39110</v>
      </c>
      <c r="R261" s="54">
        <f>IF('1 Implementation Details'!$B$15="yes",L261*1.5,L261)</f>
        <v>18.809999999999999</v>
      </c>
    </row>
    <row r="262" spans="1:18" ht="14.4">
      <c r="A262" s="75" t="s">
        <v>477</v>
      </c>
      <c r="B262" s="76" t="e">
        <v>#N/A</v>
      </c>
      <c r="C262" s="76">
        <v>141195</v>
      </c>
      <c r="D262" s="76" t="e">
        <v>#N/A</v>
      </c>
      <c r="E262" s="76">
        <v>147285</v>
      </c>
      <c r="F262" s="77">
        <v>140235</v>
      </c>
      <c r="G262" s="76" t="e">
        <v>#N/A</v>
      </c>
      <c r="H262" s="76">
        <v>130995</v>
      </c>
      <c r="I262" s="76">
        <v>62730</v>
      </c>
      <c r="J262" s="78">
        <v>37.92</v>
      </c>
      <c r="K262" s="76">
        <v>47600</v>
      </c>
      <c r="L262" s="88">
        <v>22.88</v>
      </c>
      <c r="M262" s="76">
        <v>138915</v>
      </c>
      <c r="N262" s="76" t="e">
        <v>#N/A</v>
      </c>
      <c r="O262" s="81">
        <v>200295</v>
      </c>
      <c r="P262" s="1">
        <v>22.88</v>
      </c>
      <c r="Q262" s="84">
        <f>IF('1 Implementation Details'!$B$15="yes",K262*1.5,K262)</f>
        <v>47600</v>
      </c>
      <c r="R262" s="54">
        <f>IF('1 Implementation Details'!$B$15="yes",L262*1.5,L262)</f>
        <v>22.88</v>
      </c>
    </row>
    <row r="263" spans="1:18" ht="14.4">
      <c r="A263" s="75" t="s">
        <v>478</v>
      </c>
      <c r="B263" s="76">
        <v>84855</v>
      </c>
      <c r="C263" s="76">
        <v>91590</v>
      </c>
      <c r="D263" s="76">
        <v>95670</v>
      </c>
      <c r="E263" s="76">
        <v>98475</v>
      </c>
      <c r="F263" s="77">
        <v>97815</v>
      </c>
      <c r="G263" s="76">
        <v>94455</v>
      </c>
      <c r="H263" s="76">
        <v>98400</v>
      </c>
      <c r="I263" s="76">
        <v>54405</v>
      </c>
      <c r="J263" s="78" t="e">
        <v>#VALUE!</v>
      </c>
      <c r="K263" s="76">
        <v>52780</v>
      </c>
      <c r="L263" s="88">
        <v>25.38</v>
      </c>
      <c r="M263" s="76">
        <v>136770</v>
      </c>
      <c r="N263" s="76">
        <v>104730</v>
      </c>
      <c r="O263" s="81">
        <v>168015</v>
      </c>
      <c r="P263" s="1">
        <v>25.38</v>
      </c>
      <c r="Q263" s="84">
        <f>IF('1 Implementation Details'!$B$15="yes",K263*1.5,K263)</f>
        <v>52780</v>
      </c>
      <c r="R263" s="54">
        <f>IF('1 Implementation Details'!$B$15="yes",L263*1.5,L263)</f>
        <v>25.38</v>
      </c>
    </row>
    <row r="264" spans="1:18" ht="14.4">
      <c r="A264" s="75" t="s">
        <v>479</v>
      </c>
      <c r="B264" s="79">
        <v>95340</v>
      </c>
      <c r="C264" s="76">
        <v>102255</v>
      </c>
      <c r="D264" s="76">
        <v>103215</v>
      </c>
      <c r="E264" s="76">
        <v>110475</v>
      </c>
      <c r="F264" s="77">
        <v>95670</v>
      </c>
      <c r="G264" s="79">
        <v>98040</v>
      </c>
      <c r="H264" s="79">
        <v>107580</v>
      </c>
      <c r="I264" s="76">
        <v>54240</v>
      </c>
      <c r="J264" s="75">
        <v>30</v>
      </c>
      <c r="K264" s="77">
        <v>51260</v>
      </c>
      <c r="L264" s="80">
        <v>24.64</v>
      </c>
      <c r="M264" s="79" t="e">
        <v>#VALUE!</v>
      </c>
      <c r="N264" s="76">
        <v>100485</v>
      </c>
      <c r="O264" s="81">
        <v>151815</v>
      </c>
      <c r="P264" s="1">
        <v>24.64</v>
      </c>
      <c r="Q264" s="84">
        <f>IF('1 Implementation Details'!$B$15="yes",K264*1.5,K264)</f>
        <v>51260</v>
      </c>
      <c r="R264" s="54">
        <f>IF('1 Implementation Details'!$B$15="yes",L264*1.5,L264)</f>
        <v>24.64</v>
      </c>
    </row>
    <row r="265" spans="1:18" ht="14.4">
      <c r="A265" s="75" t="s">
        <v>480</v>
      </c>
      <c r="B265" s="76" t="e">
        <v>#N/A</v>
      </c>
      <c r="C265" s="76">
        <v>75405</v>
      </c>
      <c r="D265" s="76">
        <v>80280</v>
      </c>
      <c r="E265" s="76">
        <v>81225</v>
      </c>
      <c r="F265" s="77" t="e">
        <v>#N/A</v>
      </c>
      <c r="G265" s="76" t="e">
        <v>#N/A</v>
      </c>
      <c r="H265" s="76" t="e">
        <v>#N/A</v>
      </c>
      <c r="I265" s="76">
        <v>43365</v>
      </c>
      <c r="J265" s="78">
        <v>23.64</v>
      </c>
      <c r="K265" s="76" t="e">
        <v>#N/A</v>
      </c>
      <c r="L265" s="88" t="e">
        <v>#N/A</v>
      </c>
      <c r="M265" s="76">
        <v>96885</v>
      </c>
      <c r="N265" s="76">
        <v>75210</v>
      </c>
      <c r="O265" s="81">
        <v>135975</v>
      </c>
      <c r="P265" s="1" t="e">
        <v>#N/A</v>
      </c>
      <c r="Q265" s="84" t="e">
        <f>IF('1 Implementation Details'!$B$15="yes",K265*1.5,K265)</f>
        <v>#N/A</v>
      </c>
      <c r="R265" s="54" t="e">
        <f>IF('1 Implementation Details'!$B$15="yes",L265*1.5,L265)</f>
        <v>#N/A</v>
      </c>
    </row>
    <row r="266" spans="1:18" ht="14.4">
      <c r="A266" s="75" t="s">
        <v>481</v>
      </c>
      <c r="B266" s="76" t="e">
        <v>#N/A</v>
      </c>
      <c r="C266" s="76">
        <v>101190</v>
      </c>
      <c r="D266" s="76">
        <v>101490</v>
      </c>
      <c r="E266" s="76">
        <v>103575</v>
      </c>
      <c r="F266" s="77">
        <v>99465</v>
      </c>
      <c r="G266" s="76" t="e">
        <v>#N/A</v>
      </c>
      <c r="H266" s="76">
        <v>96420</v>
      </c>
      <c r="I266" s="76">
        <v>55575</v>
      </c>
      <c r="J266" s="78" t="e">
        <v>#N/A</v>
      </c>
      <c r="K266" s="76" t="e">
        <v>#N/A</v>
      </c>
      <c r="L266" s="88" t="e">
        <v>#N/A</v>
      </c>
      <c r="M266" s="76">
        <v>103590</v>
      </c>
      <c r="N266" s="76">
        <v>95670</v>
      </c>
      <c r="O266" s="81">
        <v>184215</v>
      </c>
      <c r="P266" s="1" t="e">
        <v>#N/A</v>
      </c>
      <c r="Q266" s="84" t="e">
        <f>IF('1 Implementation Details'!$B$15="yes",K266*1.5,K266)</f>
        <v>#N/A</v>
      </c>
      <c r="R266" s="54" t="e">
        <f>IF('1 Implementation Details'!$B$15="yes",L266*1.5,L266)</f>
        <v>#N/A</v>
      </c>
    </row>
    <row r="267" spans="1:18" ht="14.4">
      <c r="A267" s="75" t="s">
        <v>482</v>
      </c>
      <c r="B267" s="76" t="e">
        <v>#N/A</v>
      </c>
      <c r="C267" s="76">
        <v>98685</v>
      </c>
      <c r="D267" s="76">
        <v>95955</v>
      </c>
      <c r="E267" s="76">
        <v>109290</v>
      </c>
      <c r="F267" s="77">
        <v>90135</v>
      </c>
      <c r="G267" s="76">
        <v>89475</v>
      </c>
      <c r="H267" s="79">
        <v>105165</v>
      </c>
      <c r="I267" s="76">
        <v>49530</v>
      </c>
      <c r="J267" s="75">
        <v>23.64</v>
      </c>
      <c r="K267" s="76">
        <v>38730</v>
      </c>
      <c r="L267" s="88">
        <v>18.62</v>
      </c>
      <c r="M267" s="76" t="e">
        <v>#N/A</v>
      </c>
      <c r="N267" s="76">
        <v>90060</v>
      </c>
      <c r="O267" s="81">
        <v>129345</v>
      </c>
      <c r="P267" s="1">
        <v>18.62</v>
      </c>
      <c r="Q267" s="84">
        <f>IF('1 Implementation Details'!$B$15="yes",K267*1.5,K267)</f>
        <v>38730</v>
      </c>
      <c r="R267" s="54">
        <f>IF('1 Implementation Details'!$B$15="yes",L267*1.5,L267)</f>
        <v>18.62</v>
      </c>
    </row>
    <row r="268" spans="1:18" ht="14.4">
      <c r="A268" s="75" t="s">
        <v>483</v>
      </c>
      <c r="B268" s="76">
        <v>105120</v>
      </c>
      <c r="C268" s="76">
        <v>102210</v>
      </c>
      <c r="D268" s="76" t="e">
        <v>#N/A</v>
      </c>
      <c r="E268" s="76">
        <v>106680</v>
      </c>
      <c r="F268" s="76">
        <v>103200</v>
      </c>
      <c r="G268" s="76" t="e">
        <v>#N/A</v>
      </c>
      <c r="H268" s="76">
        <v>108570</v>
      </c>
      <c r="I268" s="76">
        <v>53640</v>
      </c>
      <c r="J268" s="82">
        <v>31.725000000000001</v>
      </c>
      <c r="K268" s="77">
        <v>43290</v>
      </c>
      <c r="L268" s="86">
        <v>20.81</v>
      </c>
      <c r="M268" s="76">
        <v>130230</v>
      </c>
      <c r="N268" s="76">
        <v>107475</v>
      </c>
      <c r="O268" s="81">
        <v>174360</v>
      </c>
      <c r="P268" s="84">
        <v>20.81</v>
      </c>
      <c r="Q268" s="84">
        <f>IF('1 Implementation Details'!$B$15="yes",K268*1.5,K268)</f>
        <v>43290</v>
      </c>
      <c r="R268" s="87">
        <f>IF('1 Implementation Details'!$B$15="yes",L268*1.5,L268)</f>
        <v>20.81</v>
      </c>
    </row>
    <row r="269" spans="1:18" ht="14.4">
      <c r="A269" s="75" t="s">
        <v>484</v>
      </c>
      <c r="B269" s="76">
        <v>117975</v>
      </c>
      <c r="C269" s="76">
        <v>115770</v>
      </c>
      <c r="D269" s="76">
        <v>121665</v>
      </c>
      <c r="E269" s="76">
        <v>114660</v>
      </c>
      <c r="F269" s="77">
        <v>125175</v>
      </c>
      <c r="G269" s="76">
        <v>141810</v>
      </c>
      <c r="H269" s="76">
        <v>126255</v>
      </c>
      <c r="I269" s="76">
        <v>62295</v>
      </c>
      <c r="J269" s="78">
        <v>40.049999999999997</v>
      </c>
      <c r="K269" s="76">
        <v>71330</v>
      </c>
      <c r="L269" s="88">
        <v>34.29</v>
      </c>
      <c r="M269" s="76">
        <v>123930</v>
      </c>
      <c r="N269" s="76">
        <v>104475</v>
      </c>
      <c r="O269" s="81">
        <v>167880</v>
      </c>
      <c r="P269" s="1">
        <v>34.29</v>
      </c>
      <c r="Q269" s="84">
        <f>IF('1 Implementation Details'!$B$15="yes",K269*1.5,K269)</f>
        <v>71330</v>
      </c>
      <c r="R269" s="54">
        <f>IF('1 Implementation Details'!$B$15="yes",L269*1.5,L269)</f>
        <v>34.29</v>
      </c>
    </row>
    <row r="270" spans="1:18" ht="14.4">
      <c r="A270" s="75" t="s">
        <v>485</v>
      </c>
      <c r="B270" s="76" t="e">
        <v>#N/A</v>
      </c>
      <c r="C270" s="76">
        <v>53970</v>
      </c>
      <c r="D270" s="76">
        <v>54165</v>
      </c>
      <c r="E270" s="76">
        <v>45795</v>
      </c>
      <c r="F270" s="77" t="e">
        <v>#N/A</v>
      </c>
      <c r="G270" s="76" t="e">
        <v>#N/A</v>
      </c>
      <c r="H270" s="76" t="e">
        <v>#N/A</v>
      </c>
      <c r="I270" s="76">
        <v>33315</v>
      </c>
      <c r="J270" s="79" t="e">
        <v>#N/A</v>
      </c>
      <c r="K270" s="79" t="e">
        <v>#N/A</v>
      </c>
      <c r="L270" s="80" t="e">
        <v>#N/A</v>
      </c>
      <c r="M270" s="76">
        <v>52935</v>
      </c>
      <c r="N270" s="76">
        <v>67575</v>
      </c>
      <c r="O270" s="81">
        <v>87165</v>
      </c>
      <c r="P270" s="1" t="e">
        <v>#N/A</v>
      </c>
      <c r="Q270" s="1" t="e">
        <f>IF('1 Implementation Details'!$B$15="yes",K270*1.5,K270)</f>
        <v>#N/A</v>
      </c>
      <c r="R270" s="54" t="e">
        <f>IF('1 Implementation Details'!$B$15="yes",L270*1.5,L270)</f>
        <v>#N/A</v>
      </c>
    </row>
    <row r="271" spans="1:18" ht="14.4">
      <c r="A271" s="75" t="s">
        <v>486</v>
      </c>
      <c r="B271" s="76">
        <v>87600</v>
      </c>
      <c r="C271" s="76">
        <v>89565</v>
      </c>
      <c r="D271" s="76">
        <v>89250</v>
      </c>
      <c r="E271" s="76">
        <v>90675</v>
      </c>
      <c r="F271" s="77">
        <v>89115</v>
      </c>
      <c r="G271" s="76">
        <v>92355</v>
      </c>
      <c r="H271" s="76">
        <v>90375</v>
      </c>
      <c r="I271" s="76">
        <v>40665</v>
      </c>
      <c r="J271" s="78">
        <v>21.254999999999999</v>
      </c>
      <c r="K271" s="76">
        <v>35100</v>
      </c>
      <c r="L271" s="88">
        <v>16.87</v>
      </c>
      <c r="M271" s="76">
        <v>106230</v>
      </c>
      <c r="N271" s="76">
        <v>102735</v>
      </c>
      <c r="O271" s="81">
        <v>134925</v>
      </c>
      <c r="P271" s="1">
        <v>16.87</v>
      </c>
      <c r="Q271" s="84">
        <f>IF('1 Implementation Details'!$B$15="yes",K271*1.5,K271)</f>
        <v>35100</v>
      </c>
      <c r="R271" s="54">
        <f>IF('1 Implementation Details'!$B$15="yes",L271*1.5,L271)</f>
        <v>16.87</v>
      </c>
    </row>
    <row r="272" spans="1:18" ht="14.4">
      <c r="A272" s="75" t="s">
        <v>487</v>
      </c>
      <c r="B272" s="76">
        <v>118800</v>
      </c>
      <c r="C272" s="76">
        <v>107280</v>
      </c>
      <c r="D272" s="76">
        <v>114240</v>
      </c>
      <c r="E272" s="76">
        <v>115005</v>
      </c>
      <c r="F272" s="77">
        <v>110745</v>
      </c>
      <c r="G272" s="79" t="e">
        <v>#N/A</v>
      </c>
      <c r="H272" s="76">
        <v>111810</v>
      </c>
      <c r="I272" s="76">
        <v>58500</v>
      </c>
      <c r="J272" s="78">
        <v>41.744999999999997</v>
      </c>
      <c r="K272" s="76">
        <v>41540</v>
      </c>
      <c r="L272" s="88">
        <v>19.97</v>
      </c>
      <c r="M272" s="76">
        <v>105270</v>
      </c>
      <c r="N272" s="76">
        <v>91650</v>
      </c>
      <c r="O272" s="81">
        <v>168510</v>
      </c>
      <c r="P272" s="1">
        <v>19.97</v>
      </c>
      <c r="Q272" s="84">
        <f>IF('1 Implementation Details'!$B$15="yes",K272*1.5,K272)</f>
        <v>41540</v>
      </c>
      <c r="R272" s="54">
        <f>IF('1 Implementation Details'!$B$15="yes",L272*1.5,L272)</f>
        <v>19.97</v>
      </c>
    </row>
    <row r="273" spans="1:18" ht="14.4">
      <c r="A273" s="75" t="s">
        <v>488</v>
      </c>
      <c r="B273" s="79">
        <v>86100</v>
      </c>
      <c r="C273" s="76">
        <v>84660</v>
      </c>
      <c r="D273" s="76">
        <v>87465</v>
      </c>
      <c r="E273" s="76">
        <v>89730</v>
      </c>
      <c r="F273" s="77">
        <v>95205</v>
      </c>
      <c r="G273" s="79">
        <v>84300</v>
      </c>
      <c r="H273" s="76">
        <v>86100</v>
      </c>
      <c r="I273" s="76">
        <v>45825</v>
      </c>
      <c r="J273" s="78">
        <v>23.175000000000001</v>
      </c>
      <c r="K273" s="76">
        <v>41270</v>
      </c>
      <c r="L273" s="88">
        <v>19.84</v>
      </c>
      <c r="M273" s="76">
        <v>101520</v>
      </c>
      <c r="N273" s="76">
        <v>89910</v>
      </c>
      <c r="O273" s="81">
        <v>147345</v>
      </c>
      <c r="P273" s="1">
        <v>19.84</v>
      </c>
      <c r="Q273" s="84">
        <f>IF('1 Implementation Details'!$B$15="yes",K273*1.5,K273)</f>
        <v>41270</v>
      </c>
      <c r="R273" s="54">
        <f>IF('1 Implementation Details'!$B$15="yes",L273*1.5,L273)</f>
        <v>19.84</v>
      </c>
    </row>
    <row r="274" spans="1:18" ht="14.4">
      <c r="A274" s="75" t="s">
        <v>489</v>
      </c>
      <c r="B274" s="79">
        <v>150735</v>
      </c>
      <c r="C274" s="76">
        <v>145470</v>
      </c>
      <c r="D274" s="79">
        <v>136080</v>
      </c>
      <c r="E274" s="76">
        <v>162765</v>
      </c>
      <c r="F274" s="77">
        <v>127485</v>
      </c>
      <c r="G274" s="79">
        <v>124485</v>
      </c>
      <c r="H274" s="79">
        <v>156150</v>
      </c>
      <c r="I274" s="76">
        <v>61980</v>
      </c>
      <c r="J274" s="78">
        <v>35.744999999999997</v>
      </c>
      <c r="K274" s="77">
        <v>42490</v>
      </c>
      <c r="L274" s="80">
        <v>20.43</v>
      </c>
      <c r="M274" s="76">
        <v>161010</v>
      </c>
      <c r="N274" s="79">
        <v>151170</v>
      </c>
      <c r="O274" s="81">
        <v>210570</v>
      </c>
      <c r="P274" s="1">
        <v>20.43</v>
      </c>
      <c r="Q274" s="84">
        <f>IF('1 Implementation Details'!$B$15="yes",K274*1.5,K274)</f>
        <v>42490</v>
      </c>
      <c r="R274" s="54">
        <f>IF('1 Implementation Details'!$B$15="yes",L274*1.5,L274)</f>
        <v>20.43</v>
      </c>
    </row>
    <row r="275" spans="1:18" ht="14.4">
      <c r="A275" s="75" t="s">
        <v>490</v>
      </c>
      <c r="B275" s="79">
        <v>80835</v>
      </c>
      <c r="C275" s="76">
        <v>85380</v>
      </c>
      <c r="D275" s="79">
        <v>86520</v>
      </c>
      <c r="E275" s="76">
        <v>91560</v>
      </c>
      <c r="F275" s="79">
        <v>83130</v>
      </c>
      <c r="G275" s="79">
        <v>89100</v>
      </c>
      <c r="H275" s="76">
        <v>90945</v>
      </c>
      <c r="I275" s="76">
        <v>47790</v>
      </c>
      <c r="J275" s="78">
        <v>36.93</v>
      </c>
      <c r="K275" s="76">
        <v>51060</v>
      </c>
      <c r="L275" s="88">
        <v>24.55</v>
      </c>
      <c r="M275" s="76">
        <v>91125</v>
      </c>
      <c r="N275" s="76">
        <v>109845</v>
      </c>
      <c r="O275" s="81">
        <v>153645</v>
      </c>
      <c r="P275" s="1">
        <v>24.55</v>
      </c>
      <c r="Q275" s="84">
        <f>IF('1 Implementation Details'!$B$15="yes",K275*1.5,K275)</f>
        <v>51060</v>
      </c>
      <c r="R275" s="54">
        <f>IF('1 Implementation Details'!$B$15="yes",L275*1.5,L275)</f>
        <v>24.55</v>
      </c>
    </row>
    <row r="276" spans="1:18" ht="14.4">
      <c r="A276" s="75" t="s">
        <v>491</v>
      </c>
      <c r="B276" s="76">
        <v>84210</v>
      </c>
      <c r="C276" s="76">
        <v>83610</v>
      </c>
      <c r="D276" s="76">
        <v>100845</v>
      </c>
      <c r="E276" s="76">
        <v>94440</v>
      </c>
      <c r="F276" s="77">
        <v>85740</v>
      </c>
      <c r="G276" s="76" t="e">
        <v>#N/A</v>
      </c>
      <c r="H276" s="76">
        <v>82635</v>
      </c>
      <c r="I276" s="76">
        <v>42615</v>
      </c>
      <c r="J276" s="78">
        <v>27.135000000000002</v>
      </c>
      <c r="K276" s="76" t="e">
        <v>#N/A</v>
      </c>
      <c r="L276" s="88" t="e">
        <v>#N/A</v>
      </c>
      <c r="M276" s="76">
        <v>89205</v>
      </c>
      <c r="N276" s="76" t="e">
        <v>#N/A</v>
      </c>
      <c r="O276" s="81">
        <v>146550</v>
      </c>
      <c r="P276" s="1" t="e">
        <v>#N/A</v>
      </c>
      <c r="Q276" s="84" t="e">
        <f>IF('1 Implementation Details'!$B$15="yes",K276*1.5,K276)</f>
        <v>#N/A</v>
      </c>
      <c r="R276" s="54" t="e">
        <f>IF('1 Implementation Details'!$B$15="yes",L276*1.5,L276)</f>
        <v>#N/A</v>
      </c>
    </row>
    <row r="277" spans="1:18" ht="14.4">
      <c r="A277" s="75" t="s">
        <v>492</v>
      </c>
      <c r="B277" s="76">
        <v>92145</v>
      </c>
      <c r="C277" s="76">
        <v>93165</v>
      </c>
      <c r="D277" s="76">
        <v>91170</v>
      </c>
      <c r="E277" s="76">
        <v>97080</v>
      </c>
      <c r="F277" s="77">
        <v>93990</v>
      </c>
      <c r="G277" s="76">
        <v>94980</v>
      </c>
      <c r="H277" s="76">
        <v>96945</v>
      </c>
      <c r="I277" s="76">
        <v>37695</v>
      </c>
      <c r="J277" s="78">
        <v>26.31</v>
      </c>
      <c r="K277" s="76">
        <v>47530</v>
      </c>
      <c r="L277" s="88">
        <v>22.85</v>
      </c>
      <c r="M277" s="76">
        <v>99570</v>
      </c>
      <c r="N277" s="76">
        <v>82500</v>
      </c>
      <c r="O277" s="81">
        <v>142485</v>
      </c>
      <c r="P277" s="1">
        <v>22.85</v>
      </c>
      <c r="Q277" s="84">
        <f>IF('1 Implementation Details'!$B$15="yes",K277*1.5,K277)</f>
        <v>47530</v>
      </c>
      <c r="R277" s="54">
        <f>IF('1 Implementation Details'!$B$15="yes",L277*1.5,L277)</f>
        <v>22.85</v>
      </c>
    </row>
    <row r="278" spans="1:18" ht="14.4">
      <c r="A278" s="75" t="s">
        <v>493</v>
      </c>
      <c r="B278" s="76" t="e">
        <v>#N/A</v>
      </c>
      <c r="C278" s="76">
        <v>99060</v>
      </c>
      <c r="D278" s="76">
        <v>101010</v>
      </c>
      <c r="E278" s="76">
        <v>106635</v>
      </c>
      <c r="F278" s="77">
        <v>111915</v>
      </c>
      <c r="G278" s="76" t="e">
        <v>#N/A</v>
      </c>
      <c r="H278" s="76">
        <v>109665</v>
      </c>
      <c r="I278" s="76">
        <v>47565</v>
      </c>
      <c r="J278" s="78" t="e">
        <v>#N/A</v>
      </c>
      <c r="K278" s="76">
        <v>32570</v>
      </c>
      <c r="L278" s="88">
        <v>15.66</v>
      </c>
      <c r="M278" s="76" t="e">
        <v>#N/A</v>
      </c>
      <c r="N278" s="76">
        <v>84900</v>
      </c>
      <c r="O278" s="81">
        <v>149430</v>
      </c>
      <c r="P278" s="1">
        <v>15.66</v>
      </c>
      <c r="Q278" s="84">
        <f>IF('1 Implementation Details'!$B$15="yes",K278*1.5,K278)</f>
        <v>32570</v>
      </c>
      <c r="R278" s="54">
        <f>IF('1 Implementation Details'!$B$15="yes",L278*1.5,L278)</f>
        <v>15.66</v>
      </c>
    </row>
    <row r="279" spans="1:18" ht="14.4">
      <c r="A279" s="75" t="s">
        <v>494</v>
      </c>
      <c r="B279" s="76" t="e">
        <v>#N/A</v>
      </c>
      <c r="C279" s="76">
        <v>105510</v>
      </c>
      <c r="D279" s="76">
        <v>98850</v>
      </c>
      <c r="E279" s="76">
        <v>107025</v>
      </c>
      <c r="F279" s="77">
        <v>98910</v>
      </c>
      <c r="G279" s="76">
        <v>107475</v>
      </c>
      <c r="H279" s="76">
        <v>109830</v>
      </c>
      <c r="I279" s="76">
        <v>48990</v>
      </c>
      <c r="J279" s="78">
        <v>22.155000000000001</v>
      </c>
      <c r="K279" s="76" t="e">
        <v>#N/A</v>
      </c>
      <c r="L279" s="88" t="e">
        <v>#N/A</v>
      </c>
      <c r="M279" s="76">
        <v>121605</v>
      </c>
      <c r="N279" s="76">
        <v>97065</v>
      </c>
      <c r="O279" s="81">
        <v>143985</v>
      </c>
      <c r="P279" s="1" t="e">
        <v>#N/A</v>
      </c>
      <c r="Q279" s="84" t="e">
        <f>IF('1 Implementation Details'!$B$15="yes",K279*1.5,K279)</f>
        <v>#N/A</v>
      </c>
      <c r="R279" s="54" t="e">
        <f>IF('1 Implementation Details'!$B$15="yes",L279*1.5,L279)</f>
        <v>#N/A</v>
      </c>
    </row>
    <row r="280" spans="1:18" ht="14.4">
      <c r="A280" s="75" t="s">
        <v>495</v>
      </c>
      <c r="B280" s="76">
        <v>90900</v>
      </c>
      <c r="C280" s="76">
        <v>105915</v>
      </c>
      <c r="D280" s="76">
        <v>95865</v>
      </c>
      <c r="E280" s="76">
        <v>112620</v>
      </c>
      <c r="F280" s="76">
        <v>95430</v>
      </c>
      <c r="G280" s="76">
        <v>96240</v>
      </c>
      <c r="H280" s="76">
        <v>100485</v>
      </c>
      <c r="I280" s="76">
        <v>55815</v>
      </c>
      <c r="J280" s="82" t="e">
        <v>#VALUE!</v>
      </c>
      <c r="K280" s="76">
        <v>40860</v>
      </c>
      <c r="L280" s="83">
        <v>19.64</v>
      </c>
      <c r="M280" s="76">
        <v>130050</v>
      </c>
      <c r="N280" s="76">
        <v>100365</v>
      </c>
      <c r="O280" s="81">
        <v>173085</v>
      </c>
      <c r="P280" s="52">
        <v>19.64</v>
      </c>
      <c r="Q280" s="84">
        <f>IF('1 Implementation Details'!$B$15="yes",K280*1.5,K280)</f>
        <v>40860</v>
      </c>
      <c r="R280" s="85">
        <f>IF('1 Implementation Details'!$B$15="yes",L280*1.5,L280)</f>
        <v>19.64</v>
      </c>
    </row>
    <row r="281" spans="1:18" ht="14.4">
      <c r="A281" s="75" t="s">
        <v>496</v>
      </c>
      <c r="B281" s="79">
        <v>108180</v>
      </c>
      <c r="C281" s="76">
        <v>104415</v>
      </c>
      <c r="D281" s="76">
        <v>105060</v>
      </c>
      <c r="E281" s="76">
        <v>108705</v>
      </c>
      <c r="F281" s="77">
        <v>102510</v>
      </c>
      <c r="G281" s="79">
        <v>104130</v>
      </c>
      <c r="H281" s="76">
        <v>108480</v>
      </c>
      <c r="I281" s="76">
        <v>62175</v>
      </c>
      <c r="J281" s="79">
        <v>29.655000000000001</v>
      </c>
      <c r="K281" s="77">
        <v>54080</v>
      </c>
      <c r="L281" s="80">
        <v>26</v>
      </c>
      <c r="M281" s="76">
        <v>119175</v>
      </c>
      <c r="N281" s="76">
        <v>114255</v>
      </c>
      <c r="O281" s="81">
        <v>179625</v>
      </c>
      <c r="P281" s="1">
        <v>26</v>
      </c>
      <c r="Q281" s="84">
        <f>IF('1 Implementation Details'!$B$15="yes",K281*1.5,K281)</f>
        <v>54080</v>
      </c>
      <c r="R281" s="54">
        <f>IF('1 Implementation Details'!$B$15="yes",L281*1.5,L281)</f>
        <v>26</v>
      </c>
    </row>
    <row r="282" spans="1:18" ht="14.4">
      <c r="A282" s="75" t="s">
        <v>497</v>
      </c>
      <c r="B282" s="76">
        <v>77565</v>
      </c>
      <c r="C282" s="76">
        <v>88245</v>
      </c>
      <c r="D282" s="76">
        <v>82980</v>
      </c>
      <c r="E282" s="76">
        <v>89715</v>
      </c>
      <c r="F282" s="77">
        <v>86850</v>
      </c>
      <c r="G282" s="76" t="e">
        <v>#N/A</v>
      </c>
      <c r="H282" s="76">
        <v>99690</v>
      </c>
      <c r="I282" s="76">
        <v>49725</v>
      </c>
      <c r="J282" s="78" t="e">
        <v>#N/A</v>
      </c>
      <c r="K282" s="76">
        <v>50610</v>
      </c>
      <c r="L282" s="88">
        <v>24.33</v>
      </c>
      <c r="M282" s="76">
        <v>98460</v>
      </c>
      <c r="N282" s="76">
        <v>91980</v>
      </c>
      <c r="O282" s="81">
        <v>148095</v>
      </c>
      <c r="P282" s="1">
        <v>24.33</v>
      </c>
      <c r="Q282" s="84">
        <f>IF('1 Implementation Details'!$B$15="yes",K282*1.5,K282)</f>
        <v>50610</v>
      </c>
      <c r="R282" s="54">
        <f>IF('1 Implementation Details'!$B$15="yes",L282*1.5,L282)</f>
        <v>24.33</v>
      </c>
    </row>
    <row r="283" spans="1:18" ht="14.4">
      <c r="A283" s="75" t="s">
        <v>498</v>
      </c>
      <c r="B283" s="79" t="e">
        <v>#N/A</v>
      </c>
      <c r="C283" s="76">
        <v>82335</v>
      </c>
      <c r="D283" s="76">
        <v>84270</v>
      </c>
      <c r="E283" s="76">
        <v>84630</v>
      </c>
      <c r="F283" s="77">
        <v>81285</v>
      </c>
      <c r="G283" s="76">
        <v>85980</v>
      </c>
      <c r="H283" s="76">
        <v>89115</v>
      </c>
      <c r="I283" s="76">
        <v>34680</v>
      </c>
      <c r="J283" s="78">
        <v>16.725000000000001</v>
      </c>
      <c r="K283" s="79" t="e">
        <v>#N/A</v>
      </c>
      <c r="L283" s="80" t="e">
        <v>#N/A</v>
      </c>
      <c r="M283" s="76">
        <v>98145</v>
      </c>
      <c r="N283" s="76">
        <v>84660</v>
      </c>
      <c r="O283" s="81">
        <v>137910</v>
      </c>
      <c r="P283" s="1" t="e">
        <v>#N/A</v>
      </c>
      <c r="Q283" s="1" t="e">
        <f>IF('1 Implementation Details'!$B$15="yes",K283*1.5,K283)</f>
        <v>#N/A</v>
      </c>
      <c r="R283" s="54" t="e">
        <f>IF('1 Implementation Details'!$B$15="yes",L283*1.5,L283)</f>
        <v>#N/A</v>
      </c>
    </row>
    <row r="284" spans="1:18" ht="14.4">
      <c r="A284" s="75" t="s">
        <v>499</v>
      </c>
      <c r="B284" s="79">
        <v>158265</v>
      </c>
      <c r="C284" s="79">
        <v>142485</v>
      </c>
      <c r="D284" s="79">
        <v>145845</v>
      </c>
      <c r="E284" s="76">
        <v>141630</v>
      </c>
      <c r="F284" s="79">
        <v>127260</v>
      </c>
      <c r="G284" s="79">
        <v>141240</v>
      </c>
      <c r="H284" s="79">
        <v>145710</v>
      </c>
      <c r="I284" s="76">
        <v>66330</v>
      </c>
      <c r="J284" s="79">
        <v>38.58</v>
      </c>
      <c r="K284" s="77">
        <v>43370</v>
      </c>
      <c r="L284" s="80">
        <v>20.85</v>
      </c>
      <c r="M284" s="79">
        <v>169470</v>
      </c>
      <c r="N284" s="76">
        <v>129840</v>
      </c>
      <c r="O284" s="81">
        <v>219045</v>
      </c>
      <c r="P284" s="1">
        <v>20.85</v>
      </c>
      <c r="Q284" s="84">
        <f>IF('1 Implementation Details'!$B$15="yes",K284*1.5,K284)</f>
        <v>43370</v>
      </c>
      <c r="R284" s="54">
        <f>IF('1 Implementation Details'!$B$15="yes",L284*1.5,L284)</f>
        <v>20.85</v>
      </c>
    </row>
    <row r="285" spans="1:18" ht="14.4">
      <c r="A285" s="75" t="s">
        <v>500</v>
      </c>
      <c r="B285" s="79">
        <v>72780</v>
      </c>
      <c r="C285" s="76">
        <v>77985</v>
      </c>
      <c r="D285" s="76">
        <v>80385</v>
      </c>
      <c r="E285" s="76">
        <v>84330</v>
      </c>
      <c r="F285" s="77">
        <v>82260</v>
      </c>
      <c r="G285" s="79" t="e">
        <v>#N/A</v>
      </c>
      <c r="H285" s="79">
        <v>82140</v>
      </c>
      <c r="I285" s="76">
        <v>46005</v>
      </c>
      <c r="J285" s="79" t="e">
        <v>#N/A</v>
      </c>
      <c r="K285" s="79" t="e">
        <v>#N/A</v>
      </c>
      <c r="L285" s="80" t="e">
        <v>#N/A</v>
      </c>
      <c r="M285" s="76">
        <v>109290</v>
      </c>
      <c r="N285" s="76">
        <v>85980</v>
      </c>
      <c r="O285" s="81">
        <v>133635</v>
      </c>
      <c r="P285" s="1" t="e">
        <v>#N/A</v>
      </c>
      <c r="Q285" s="1" t="e">
        <f>IF('1 Implementation Details'!$B$15="yes",K285*1.5,K285)</f>
        <v>#N/A</v>
      </c>
      <c r="R285" s="54" t="e">
        <f>IF('1 Implementation Details'!$B$15="yes",L285*1.5,L285)</f>
        <v>#N/A</v>
      </c>
    </row>
    <row r="286" spans="1:18" ht="14.4">
      <c r="A286" s="75" t="s">
        <v>501</v>
      </c>
      <c r="B286" s="76" t="e">
        <v>#N/A</v>
      </c>
      <c r="C286" s="76">
        <v>95160</v>
      </c>
      <c r="D286" s="76">
        <v>97860</v>
      </c>
      <c r="E286" s="76">
        <v>101445</v>
      </c>
      <c r="F286" s="77" t="e">
        <v>#N/A</v>
      </c>
      <c r="G286" s="79" t="e">
        <v>#N/A</v>
      </c>
      <c r="H286" s="76">
        <v>107760</v>
      </c>
      <c r="I286" s="76">
        <v>47250</v>
      </c>
      <c r="J286" s="78" t="e">
        <v>#N/A</v>
      </c>
      <c r="K286" s="76">
        <v>37350</v>
      </c>
      <c r="L286" s="88">
        <v>17.96</v>
      </c>
      <c r="M286" s="76" t="e">
        <v>#N/A</v>
      </c>
      <c r="N286" s="76" t="e">
        <v>#N/A</v>
      </c>
      <c r="O286" s="81">
        <v>136935</v>
      </c>
      <c r="P286" s="1">
        <v>17.96</v>
      </c>
      <c r="Q286" s="84">
        <f>IF('1 Implementation Details'!$B$15="yes",K286*1.5,K286)</f>
        <v>37350</v>
      </c>
      <c r="R286" s="54">
        <f>IF('1 Implementation Details'!$B$15="yes",L286*1.5,L286)</f>
        <v>17.96</v>
      </c>
    </row>
    <row r="287" spans="1:18" ht="14.4">
      <c r="A287" s="75" t="s">
        <v>502</v>
      </c>
      <c r="B287" s="76">
        <v>76545</v>
      </c>
      <c r="C287" s="76">
        <v>80205</v>
      </c>
      <c r="D287" s="76">
        <v>83175</v>
      </c>
      <c r="E287" s="76">
        <v>84750</v>
      </c>
      <c r="F287" s="77" t="e">
        <v>#N/A</v>
      </c>
      <c r="G287" s="76" t="e">
        <v>#N/A</v>
      </c>
      <c r="H287" s="76">
        <v>82770</v>
      </c>
      <c r="I287" s="76">
        <v>36765</v>
      </c>
      <c r="J287" s="78">
        <v>15.6</v>
      </c>
      <c r="K287" s="76">
        <v>36700</v>
      </c>
      <c r="L287" s="88">
        <v>17.649999999999999</v>
      </c>
      <c r="M287" s="76">
        <v>126375</v>
      </c>
      <c r="N287" s="76">
        <v>87270</v>
      </c>
      <c r="O287" s="81">
        <v>133635</v>
      </c>
      <c r="P287" s="1">
        <v>17.649999999999999</v>
      </c>
      <c r="Q287" s="84">
        <f>IF('1 Implementation Details'!$B$15="yes",K287*1.5,K287)</f>
        <v>36700</v>
      </c>
      <c r="R287" s="54">
        <f>IF('1 Implementation Details'!$B$15="yes",L287*1.5,L287)</f>
        <v>17.649999999999999</v>
      </c>
    </row>
    <row r="288" spans="1:18" ht="14.4">
      <c r="A288" s="75" t="s">
        <v>503</v>
      </c>
      <c r="B288" s="76">
        <v>76665</v>
      </c>
      <c r="C288" s="76">
        <v>78225</v>
      </c>
      <c r="D288" s="76">
        <v>74625</v>
      </c>
      <c r="E288" s="76" t="e">
        <v>#N/A</v>
      </c>
      <c r="F288" s="77">
        <v>75840</v>
      </c>
      <c r="G288" s="76" t="e">
        <v>#N/A</v>
      </c>
      <c r="H288" s="76" t="e">
        <v>#N/A</v>
      </c>
      <c r="I288" s="76">
        <v>41040</v>
      </c>
      <c r="J288" s="78">
        <v>35.325000000000003</v>
      </c>
      <c r="K288" s="76" t="e">
        <v>#N/A</v>
      </c>
      <c r="L288" s="88" t="e">
        <v>#N/A</v>
      </c>
      <c r="M288" s="76">
        <v>93930</v>
      </c>
      <c r="N288" s="76">
        <v>93285</v>
      </c>
      <c r="O288" s="81">
        <v>125280</v>
      </c>
      <c r="P288" s="1" t="e">
        <v>#N/A</v>
      </c>
      <c r="Q288" s="84" t="e">
        <f>IF('1 Implementation Details'!$B$15="yes",K288*1.5,K288)</f>
        <v>#N/A</v>
      </c>
      <c r="R288" s="54" t="e">
        <f>IF('1 Implementation Details'!$B$15="yes",L288*1.5,L288)</f>
        <v>#N/A</v>
      </c>
    </row>
    <row r="289" spans="1:18" ht="14.4">
      <c r="A289" s="75" t="s">
        <v>504</v>
      </c>
      <c r="B289" s="76" t="e">
        <v>#N/A</v>
      </c>
      <c r="C289" s="76" t="e">
        <v>#N/A</v>
      </c>
      <c r="D289" s="76">
        <v>85170</v>
      </c>
      <c r="E289" s="76">
        <v>104175</v>
      </c>
      <c r="F289" s="77" t="e">
        <v>#N/A</v>
      </c>
      <c r="G289" s="76" t="e">
        <v>#N/A</v>
      </c>
      <c r="H289" s="76" t="e">
        <v>#N/A</v>
      </c>
      <c r="I289" s="76">
        <v>40650</v>
      </c>
      <c r="J289" s="78" t="e">
        <v>#N/A</v>
      </c>
      <c r="K289" s="76">
        <v>40010</v>
      </c>
      <c r="L289" s="88">
        <v>19.239999999999998</v>
      </c>
      <c r="M289" s="76">
        <v>96285</v>
      </c>
      <c r="N289" s="76">
        <v>83865</v>
      </c>
      <c r="O289" s="81">
        <v>127980</v>
      </c>
      <c r="P289" s="1">
        <v>19.239999999999998</v>
      </c>
      <c r="Q289" s="84">
        <f>IF('1 Implementation Details'!$B$15="yes",K289*1.5,K289)</f>
        <v>40010</v>
      </c>
      <c r="R289" s="54">
        <f>IF('1 Implementation Details'!$B$15="yes",L289*1.5,L289)</f>
        <v>19.239999999999998</v>
      </c>
    </row>
    <row r="290" spans="1:18" ht="14.4">
      <c r="A290" s="75" t="s">
        <v>505</v>
      </c>
      <c r="B290" s="76">
        <v>128265</v>
      </c>
      <c r="C290" s="76">
        <v>142155</v>
      </c>
      <c r="D290" s="76">
        <v>142425</v>
      </c>
      <c r="E290" s="76">
        <v>147165</v>
      </c>
      <c r="F290" s="77">
        <v>135645</v>
      </c>
      <c r="G290" s="79" t="e">
        <v>#N/A</v>
      </c>
      <c r="H290" s="79">
        <v>145665</v>
      </c>
      <c r="I290" s="76">
        <v>71175</v>
      </c>
      <c r="J290" s="78">
        <v>36</v>
      </c>
      <c r="K290" s="76" t="e">
        <v>#N/A</v>
      </c>
      <c r="L290" s="88" t="e">
        <v>#N/A</v>
      </c>
      <c r="M290" s="76">
        <v>130515</v>
      </c>
      <c r="N290" s="76">
        <v>130275</v>
      </c>
      <c r="O290" s="81">
        <v>228690</v>
      </c>
      <c r="P290" s="1" t="e">
        <v>#N/A</v>
      </c>
      <c r="Q290" s="84" t="e">
        <f>IF('1 Implementation Details'!$B$15="yes",K290*1.5,K290)</f>
        <v>#N/A</v>
      </c>
      <c r="R290" s="54" t="e">
        <f>IF('1 Implementation Details'!$B$15="yes",L290*1.5,L290)</f>
        <v>#N/A</v>
      </c>
    </row>
    <row r="291" spans="1:18" ht="14.4">
      <c r="A291" s="75" t="s">
        <v>506</v>
      </c>
      <c r="B291" s="76">
        <v>74520</v>
      </c>
      <c r="C291" s="76">
        <v>74955</v>
      </c>
      <c r="D291" s="76">
        <v>71790</v>
      </c>
      <c r="E291" s="76">
        <v>79170</v>
      </c>
      <c r="F291" s="77">
        <v>75120</v>
      </c>
      <c r="G291" s="76" t="e">
        <v>#N/A</v>
      </c>
      <c r="H291" s="76">
        <v>75390</v>
      </c>
      <c r="I291" s="76">
        <v>39645</v>
      </c>
      <c r="J291" s="78">
        <v>21.704999999999998</v>
      </c>
      <c r="K291" s="76">
        <v>37670</v>
      </c>
      <c r="L291" s="88">
        <v>18.11</v>
      </c>
      <c r="M291" s="76">
        <v>96660</v>
      </c>
      <c r="N291" s="76">
        <v>81045</v>
      </c>
      <c r="O291" s="81">
        <v>121065</v>
      </c>
      <c r="P291" s="1">
        <v>18.11</v>
      </c>
      <c r="Q291" s="84">
        <f>IF('1 Implementation Details'!$B$15="yes",K291*1.5,K291)</f>
        <v>37670</v>
      </c>
      <c r="R291" s="54">
        <f>IF('1 Implementation Details'!$B$15="yes",L291*1.5,L291)</f>
        <v>18.11</v>
      </c>
    </row>
    <row r="292" spans="1:18" ht="14.4">
      <c r="A292" s="75" t="s">
        <v>507</v>
      </c>
      <c r="B292" s="76" t="e">
        <v>#N/A</v>
      </c>
      <c r="C292" s="76">
        <v>81105</v>
      </c>
      <c r="D292" s="76">
        <v>88305</v>
      </c>
      <c r="E292" s="76">
        <v>99195</v>
      </c>
      <c r="F292" s="77">
        <v>81510</v>
      </c>
      <c r="G292" s="76" t="e">
        <v>#N/A</v>
      </c>
      <c r="H292" s="76">
        <v>84930</v>
      </c>
      <c r="I292" s="76">
        <v>42675</v>
      </c>
      <c r="J292" s="78">
        <v>28.5</v>
      </c>
      <c r="K292" s="76">
        <v>40180</v>
      </c>
      <c r="L292" s="88">
        <v>19.32</v>
      </c>
      <c r="M292" s="76">
        <v>92565</v>
      </c>
      <c r="N292" s="76">
        <v>82980</v>
      </c>
      <c r="O292" s="81">
        <v>138000</v>
      </c>
      <c r="P292" s="1">
        <v>19.32</v>
      </c>
      <c r="Q292" s="84">
        <f>IF('1 Implementation Details'!$B$15="yes",K292*1.5,K292)</f>
        <v>40180</v>
      </c>
      <c r="R292" s="54">
        <f>IF('1 Implementation Details'!$B$15="yes",L292*1.5,L292)</f>
        <v>19.32</v>
      </c>
    </row>
    <row r="293" spans="1:18" ht="14.4">
      <c r="A293" s="75" t="s">
        <v>508</v>
      </c>
      <c r="B293" s="76">
        <v>83775</v>
      </c>
      <c r="C293" s="76">
        <v>93495</v>
      </c>
      <c r="D293" s="76">
        <v>102510</v>
      </c>
      <c r="E293" s="76">
        <v>101085</v>
      </c>
      <c r="F293" s="77">
        <v>98130</v>
      </c>
      <c r="G293" s="76" t="e">
        <v>#N/A</v>
      </c>
      <c r="H293" s="76">
        <v>96915</v>
      </c>
      <c r="I293" s="76">
        <v>47610</v>
      </c>
      <c r="J293" s="78">
        <v>31.98</v>
      </c>
      <c r="K293" s="76">
        <v>38530</v>
      </c>
      <c r="L293" s="88">
        <v>18.52</v>
      </c>
      <c r="M293" s="76" t="e">
        <v>#N/A</v>
      </c>
      <c r="N293" s="76">
        <v>88440</v>
      </c>
      <c r="O293" s="81">
        <v>140940</v>
      </c>
      <c r="P293" s="1">
        <v>18.52</v>
      </c>
      <c r="Q293" s="84">
        <f>IF('1 Implementation Details'!$B$15="yes",K293*1.5,K293)</f>
        <v>38530</v>
      </c>
      <c r="R293" s="54">
        <f>IF('1 Implementation Details'!$B$15="yes",L293*1.5,L293)</f>
        <v>18.52</v>
      </c>
    </row>
    <row r="294" spans="1:18" ht="14.4">
      <c r="A294" s="75" t="s">
        <v>509</v>
      </c>
      <c r="B294" s="76">
        <v>92115</v>
      </c>
      <c r="C294" s="76">
        <v>83790</v>
      </c>
      <c r="D294" s="76">
        <v>89550</v>
      </c>
      <c r="E294" s="76">
        <v>90435</v>
      </c>
      <c r="F294" s="77">
        <v>92295</v>
      </c>
      <c r="G294" s="76">
        <v>90975</v>
      </c>
      <c r="H294" s="76">
        <v>90570</v>
      </c>
      <c r="I294" s="76">
        <v>39300</v>
      </c>
      <c r="J294" s="79">
        <v>25.934999999999999</v>
      </c>
      <c r="K294" s="76">
        <v>45120</v>
      </c>
      <c r="L294" s="88">
        <v>21.69</v>
      </c>
      <c r="M294" s="79">
        <v>100995</v>
      </c>
      <c r="N294" s="76">
        <v>94050</v>
      </c>
      <c r="O294" s="81">
        <v>151440</v>
      </c>
      <c r="P294" s="1">
        <v>21.69</v>
      </c>
      <c r="Q294" s="84">
        <f>IF('1 Implementation Details'!$B$15="yes",K294*1.5,K294)</f>
        <v>45120</v>
      </c>
      <c r="R294" s="54">
        <f>IF('1 Implementation Details'!$B$15="yes",L294*1.5,L294)</f>
        <v>21.69</v>
      </c>
    </row>
    <row r="295" spans="1:18" ht="14.4">
      <c r="A295" s="75" t="s">
        <v>510</v>
      </c>
      <c r="B295" s="79" t="e">
        <v>#N/A</v>
      </c>
      <c r="C295" s="76">
        <v>143055</v>
      </c>
      <c r="D295" s="76">
        <v>157290</v>
      </c>
      <c r="E295" s="76">
        <v>168075</v>
      </c>
      <c r="F295" s="76">
        <v>144990</v>
      </c>
      <c r="G295" s="79" t="e">
        <v>#N/A</v>
      </c>
      <c r="H295" s="79" t="e">
        <v>#N/A</v>
      </c>
      <c r="I295" s="76">
        <v>71460</v>
      </c>
      <c r="J295" s="79" t="e">
        <v>#N/A</v>
      </c>
      <c r="K295" s="79" t="e">
        <v>#N/A</v>
      </c>
      <c r="L295" s="80" t="e">
        <v>#N/A</v>
      </c>
      <c r="M295" s="77">
        <v>163500</v>
      </c>
      <c r="N295" s="76" t="e">
        <v>#N/A</v>
      </c>
      <c r="O295" s="81">
        <v>205050</v>
      </c>
      <c r="P295" s="1" t="e">
        <v>#N/A</v>
      </c>
      <c r="Q295" s="1" t="e">
        <f>IF('1 Implementation Details'!$B$15="yes",K295*1.5,K295)</f>
        <v>#N/A</v>
      </c>
      <c r="R295" s="54" t="e">
        <f>IF('1 Implementation Details'!$B$15="yes",L295*1.5,L295)</f>
        <v>#N/A</v>
      </c>
    </row>
    <row r="296" spans="1:18" ht="14.4">
      <c r="A296" s="75" t="s">
        <v>511</v>
      </c>
      <c r="B296" s="76">
        <v>124275</v>
      </c>
      <c r="C296" s="76">
        <v>111225</v>
      </c>
      <c r="D296" s="79">
        <v>122220</v>
      </c>
      <c r="E296" s="79">
        <v>124905</v>
      </c>
      <c r="F296" s="79" t="e">
        <v>#N/A</v>
      </c>
      <c r="G296" s="79" t="e">
        <v>#N/A</v>
      </c>
      <c r="H296" s="76">
        <v>131220</v>
      </c>
      <c r="I296" s="76">
        <v>51165</v>
      </c>
      <c r="J296" s="79">
        <v>23.79</v>
      </c>
      <c r="K296" s="77">
        <v>34190</v>
      </c>
      <c r="L296" s="80">
        <v>16.440000000000001</v>
      </c>
      <c r="M296" s="76">
        <v>119145</v>
      </c>
      <c r="N296" s="79">
        <v>126420</v>
      </c>
      <c r="O296" s="81">
        <v>180585</v>
      </c>
      <c r="P296" s="1">
        <v>16.440000000000001</v>
      </c>
      <c r="Q296" s="84">
        <f>IF('1 Implementation Details'!$B$15="yes",K296*1.5,K296)</f>
        <v>34190</v>
      </c>
      <c r="R296" s="54">
        <f>IF('1 Implementation Details'!$B$15="yes",L296*1.5,L296)</f>
        <v>16.440000000000001</v>
      </c>
    </row>
    <row r="297" spans="1:18" ht="14.4">
      <c r="A297" s="75" t="s">
        <v>512</v>
      </c>
      <c r="B297" s="76">
        <v>82710</v>
      </c>
      <c r="C297" s="76">
        <v>84495</v>
      </c>
      <c r="D297" s="76">
        <v>86910</v>
      </c>
      <c r="E297" s="76">
        <v>90900</v>
      </c>
      <c r="F297" s="77">
        <v>91425</v>
      </c>
      <c r="G297" s="76">
        <v>87375</v>
      </c>
      <c r="H297" s="76">
        <v>88890</v>
      </c>
      <c r="I297" s="76">
        <v>45225</v>
      </c>
      <c r="J297" s="75">
        <v>21.945</v>
      </c>
      <c r="K297" s="77">
        <v>55270</v>
      </c>
      <c r="L297" s="80">
        <v>26.57</v>
      </c>
      <c r="M297" s="76">
        <v>102045</v>
      </c>
      <c r="N297" s="76">
        <v>91650</v>
      </c>
      <c r="O297" s="81">
        <v>144720</v>
      </c>
      <c r="P297" s="1">
        <v>26.57</v>
      </c>
      <c r="Q297" s="84">
        <f>IF('1 Implementation Details'!$B$15="yes",K297*1.5,K297)</f>
        <v>55270</v>
      </c>
      <c r="R297" s="54">
        <f>IF('1 Implementation Details'!$B$15="yes",L297*1.5,L297)</f>
        <v>26.57</v>
      </c>
    </row>
    <row r="298" spans="1:18" ht="14.4">
      <c r="A298" s="75" t="s">
        <v>513</v>
      </c>
      <c r="B298" s="76">
        <v>96045</v>
      </c>
      <c r="C298" s="76">
        <v>98085</v>
      </c>
      <c r="D298" s="76">
        <v>114330</v>
      </c>
      <c r="E298" s="76">
        <v>104490</v>
      </c>
      <c r="F298" s="76">
        <v>94590</v>
      </c>
      <c r="G298" s="76" t="e">
        <v>#N/A</v>
      </c>
      <c r="H298" s="76">
        <v>96570</v>
      </c>
      <c r="I298" s="76">
        <v>53625</v>
      </c>
      <c r="J298" s="82">
        <v>46.62</v>
      </c>
      <c r="K298" s="79" t="e">
        <v>#N/A</v>
      </c>
      <c r="L298" s="86" t="e">
        <v>#N/A</v>
      </c>
      <c r="M298" s="76">
        <v>106425</v>
      </c>
      <c r="N298" s="76">
        <v>91920</v>
      </c>
      <c r="O298" s="81">
        <v>163575</v>
      </c>
      <c r="P298" s="84" t="e">
        <v>#N/A</v>
      </c>
      <c r="Q298" s="1" t="e">
        <f>IF('1 Implementation Details'!$B$15="yes",K298*1.5,K298)</f>
        <v>#N/A</v>
      </c>
      <c r="R298" s="87" t="e">
        <f>IF('1 Implementation Details'!$B$15="yes",L298*1.5,L298)</f>
        <v>#N/A</v>
      </c>
    </row>
    <row r="299" spans="1:18" ht="14.4">
      <c r="A299" s="75" t="s">
        <v>514</v>
      </c>
      <c r="B299" s="76">
        <v>129375</v>
      </c>
      <c r="C299" s="76">
        <v>113130</v>
      </c>
      <c r="D299" s="76">
        <v>120675</v>
      </c>
      <c r="E299" s="76">
        <v>119835</v>
      </c>
      <c r="F299" s="77">
        <v>121575</v>
      </c>
      <c r="G299" s="76" t="e">
        <v>#N/A</v>
      </c>
      <c r="H299" s="76">
        <v>130590</v>
      </c>
      <c r="I299" s="76">
        <v>62955</v>
      </c>
      <c r="J299" s="78">
        <v>37.5</v>
      </c>
      <c r="K299" s="76" t="e">
        <v>#N/A</v>
      </c>
      <c r="L299" s="88" t="e">
        <v>#N/A</v>
      </c>
      <c r="M299" s="76">
        <v>117945</v>
      </c>
      <c r="N299" s="76">
        <v>116265</v>
      </c>
      <c r="O299" s="81">
        <v>178380</v>
      </c>
      <c r="P299" s="1" t="e">
        <v>#N/A</v>
      </c>
      <c r="Q299" s="84" t="e">
        <f>IF('1 Implementation Details'!$B$15="yes",K299*1.5,K299)</f>
        <v>#N/A</v>
      </c>
      <c r="R299" s="54" t="e">
        <f>IF('1 Implementation Details'!$B$15="yes",L299*1.5,L299)</f>
        <v>#N/A</v>
      </c>
    </row>
    <row r="300" spans="1:18" ht="14.4">
      <c r="A300" s="75" t="s">
        <v>515</v>
      </c>
      <c r="B300" s="76">
        <v>72795</v>
      </c>
      <c r="C300" s="76">
        <v>74940</v>
      </c>
      <c r="D300" s="76">
        <v>74970</v>
      </c>
      <c r="E300" s="76">
        <v>74235</v>
      </c>
      <c r="F300" s="77">
        <v>75735</v>
      </c>
      <c r="G300" s="76" t="e">
        <v>#N/A</v>
      </c>
      <c r="H300" s="76">
        <v>73965</v>
      </c>
      <c r="I300" s="76">
        <v>39420</v>
      </c>
      <c r="J300" s="78">
        <v>20.190000000000001</v>
      </c>
      <c r="K300" s="76">
        <v>39260</v>
      </c>
      <c r="L300" s="88">
        <v>18.87</v>
      </c>
      <c r="M300" s="76">
        <v>95415</v>
      </c>
      <c r="N300" s="76">
        <v>85890</v>
      </c>
      <c r="O300" s="81">
        <v>126960</v>
      </c>
      <c r="P300" s="1">
        <v>18.87</v>
      </c>
      <c r="Q300" s="84">
        <f>IF('1 Implementation Details'!$B$15="yes",K300*1.5,K300)</f>
        <v>39260</v>
      </c>
      <c r="R300" s="54">
        <f>IF('1 Implementation Details'!$B$15="yes",L300*1.5,L300)</f>
        <v>18.87</v>
      </c>
    </row>
    <row r="301" spans="1:18" ht="14.4">
      <c r="A301" s="75" t="s">
        <v>516</v>
      </c>
      <c r="B301" s="79">
        <v>112305</v>
      </c>
      <c r="C301" s="79">
        <v>124710</v>
      </c>
      <c r="D301" s="79">
        <v>118350</v>
      </c>
      <c r="E301" s="79">
        <v>120135</v>
      </c>
      <c r="F301" s="79">
        <v>119955</v>
      </c>
      <c r="G301" s="79">
        <v>121740</v>
      </c>
      <c r="H301" s="79">
        <v>126900</v>
      </c>
      <c r="I301" s="76">
        <v>60660</v>
      </c>
      <c r="J301" s="79" t="e">
        <v>#VALUE!</v>
      </c>
      <c r="K301" s="77">
        <v>59580</v>
      </c>
      <c r="L301" s="80">
        <v>28.64</v>
      </c>
      <c r="M301" s="76">
        <v>118680</v>
      </c>
      <c r="N301" s="79">
        <v>125820</v>
      </c>
      <c r="O301" s="80">
        <v>210600</v>
      </c>
      <c r="P301" s="1">
        <v>28.64</v>
      </c>
      <c r="Q301" s="84">
        <f>IF('1 Implementation Details'!$B$15="yes",K301*1.5,K301)</f>
        <v>59580</v>
      </c>
      <c r="R301" s="54">
        <f>IF('1 Implementation Details'!$B$15="yes",L301*1.5,L301)</f>
        <v>28.64</v>
      </c>
    </row>
    <row r="302" spans="1:18" ht="14.4">
      <c r="A302" s="75" t="s">
        <v>517</v>
      </c>
      <c r="B302" s="76">
        <v>82050</v>
      </c>
      <c r="C302" s="76">
        <v>84300</v>
      </c>
      <c r="D302" s="76">
        <v>84945</v>
      </c>
      <c r="E302" s="76">
        <v>88095</v>
      </c>
      <c r="F302" s="77">
        <v>85980</v>
      </c>
      <c r="G302" s="76">
        <v>88020</v>
      </c>
      <c r="H302" s="76">
        <v>90150</v>
      </c>
      <c r="I302" s="76">
        <v>48195</v>
      </c>
      <c r="J302" s="78">
        <v>32.115000000000002</v>
      </c>
      <c r="K302" s="76">
        <v>40440</v>
      </c>
      <c r="L302" s="88">
        <v>19.440000000000001</v>
      </c>
      <c r="M302" s="76">
        <v>108345</v>
      </c>
      <c r="N302" s="76">
        <v>91635</v>
      </c>
      <c r="O302" s="81">
        <v>135780</v>
      </c>
      <c r="P302" s="1">
        <v>19.440000000000001</v>
      </c>
      <c r="Q302" s="84">
        <f>IF('1 Implementation Details'!$B$15="yes",K302*1.5,K302)</f>
        <v>40440</v>
      </c>
      <c r="R302" s="54">
        <f>IF('1 Implementation Details'!$B$15="yes",L302*1.5,L302)</f>
        <v>19.440000000000001</v>
      </c>
    </row>
    <row r="303" spans="1:18" ht="14.4">
      <c r="A303" s="75" t="s">
        <v>518</v>
      </c>
      <c r="B303" s="76">
        <v>135735</v>
      </c>
      <c r="C303" s="76">
        <v>144675</v>
      </c>
      <c r="D303" s="76">
        <v>142680</v>
      </c>
      <c r="E303" s="76">
        <v>149100</v>
      </c>
      <c r="F303" s="77">
        <v>141810</v>
      </c>
      <c r="G303" s="79">
        <v>142350</v>
      </c>
      <c r="H303" s="76">
        <v>147600</v>
      </c>
      <c r="I303" s="76">
        <v>61665</v>
      </c>
      <c r="J303" s="78">
        <v>34.604999999999997</v>
      </c>
      <c r="K303" s="76">
        <v>68360</v>
      </c>
      <c r="L303" s="88">
        <v>32.869999999999997</v>
      </c>
      <c r="M303" s="76">
        <v>125700</v>
      </c>
      <c r="N303" s="76">
        <v>128490</v>
      </c>
      <c r="O303" s="81">
        <v>229170</v>
      </c>
      <c r="P303" s="1">
        <v>32.869999999999997</v>
      </c>
      <c r="Q303" s="84">
        <f>IF('1 Implementation Details'!$B$15="yes",K303*1.5,K303)</f>
        <v>68360</v>
      </c>
      <c r="R303" s="54">
        <f>IF('1 Implementation Details'!$B$15="yes",L303*1.5,L303)</f>
        <v>32.869999999999997</v>
      </c>
    </row>
    <row r="304" spans="1:18" ht="14.4">
      <c r="A304" s="75" t="s">
        <v>519</v>
      </c>
      <c r="B304" s="76" t="e">
        <v>#N/A</v>
      </c>
      <c r="C304" s="76">
        <v>93510</v>
      </c>
      <c r="D304" s="76">
        <v>98700</v>
      </c>
      <c r="E304" s="76">
        <v>99690</v>
      </c>
      <c r="F304" s="77">
        <v>97635</v>
      </c>
      <c r="G304" s="79" t="e">
        <v>#N/A</v>
      </c>
      <c r="H304" s="76" t="e">
        <v>#N/A</v>
      </c>
      <c r="I304" s="76">
        <v>48990</v>
      </c>
      <c r="J304" s="78">
        <v>27.6</v>
      </c>
      <c r="K304" s="79" t="e">
        <v>#N/A</v>
      </c>
      <c r="L304" s="80" t="e">
        <v>#N/A</v>
      </c>
      <c r="M304" s="76">
        <v>108780</v>
      </c>
      <c r="N304" s="76">
        <v>67725</v>
      </c>
      <c r="O304" s="81">
        <v>142710</v>
      </c>
      <c r="P304" s="1" t="e">
        <v>#N/A</v>
      </c>
      <c r="Q304" s="1" t="e">
        <f>IF('1 Implementation Details'!$B$15="yes",K304*1.5,K304)</f>
        <v>#N/A</v>
      </c>
      <c r="R304" s="54" t="e">
        <f>IF('1 Implementation Details'!$B$15="yes",L304*1.5,L304)</f>
        <v>#N/A</v>
      </c>
    </row>
    <row r="305" spans="1:18" ht="14.4">
      <c r="A305" s="75" t="s">
        <v>520</v>
      </c>
      <c r="B305" s="76">
        <v>72255</v>
      </c>
      <c r="C305" s="76">
        <v>73725</v>
      </c>
      <c r="D305" s="76">
        <v>78105</v>
      </c>
      <c r="E305" s="76">
        <v>76620</v>
      </c>
      <c r="F305" s="77">
        <v>72720</v>
      </c>
      <c r="G305" s="76">
        <v>73605</v>
      </c>
      <c r="H305" s="76">
        <v>75135</v>
      </c>
      <c r="I305" s="76">
        <v>51405</v>
      </c>
      <c r="J305" s="78" t="e">
        <v>#N/A</v>
      </c>
      <c r="K305" s="76" t="e">
        <v>#N/A</v>
      </c>
      <c r="L305" s="88" t="e">
        <v>#N/A</v>
      </c>
      <c r="M305" s="76">
        <v>103185</v>
      </c>
      <c r="N305" s="76">
        <v>75870</v>
      </c>
      <c r="O305" s="81">
        <v>120315</v>
      </c>
      <c r="P305" s="1" t="e">
        <v>#N/A</v>
      </c>
      <c r="Q305" s="84" t="e">
        <f>IF('1 Implementation Details'!$B$15="yes",K305*1.5,K305)</f>
        <v>#N/A</v>
      </c>
      <c r="R305" s="54" t="e">
        <f>IF('1 Implementation Details'!$B$15="yes",L305*1.5,L305)</f>
        <v>#N/A</v>
      </c>
    </row>
    <row r="306" spans="1:18" ht="14.4">
      <c r="A306" s="75" t="s">
        <v>521</v>
      </c>
      <c r="B306" s="76">
        <v>77235</v>
      </c>
      <c r="C306" s="76">
        <v>78420</v>
      </c>
      <c r="D306" s="76">
        <v>78870</v>
      </c>
      <c r="E306" s="76">
        <v>81615</v>
      </c>
      <c r="F306" s="77">
        <v>80055</v>
      </c>
      <c r="G306" s="79">
        <v>77595</v>
      </c>
      <c r="H306" s="76">
        <v>82575</v>
      </c>
      <c r="I306" s="76">
        <v>44175</v>
      </c>
      <c r="J306" s="78">
        <v>19.184999999999999</v>
      </c>
      <c r="K306" s="77">
        <v>32580</v>
      </c>
      <c r="L306" s="80">
        <v>15.66</v>
      </c>
      <c r="M306" s="76">
        <v>98895</v>
      </c>
      <c r="N306" s="79">
        <v>74010</v>
      </c>
      <c r="O306" s="81">
        <v>117000</v>
      </c>
      <c r="P306" s="1">
        <v>15.66</v>
      </c>
      <c r="Q306" s="84">
        <f>IF('1 Implementation Details'!$B$15="yes",K306*1.5,K306)</f>
        <v>32580</v>
      </c>
      <c r="R306" s="54">
        <f>IF('1 Implementation Details'!$B$15="yes",L306*1.5,L306)</f>
        <v>15.66</v>
      </c>
    </row>
    <row r="307" spans="1:18" ht="14.4">
      <c r="A307" s="75" t="s">
        <v>522</v>
      </c>
      <c r="B307" s="76">
        <v>118095</v>
      </c>
      <c r="C307" s="76">
        <v>134400</v>
      </c>
      <c r="D307" s="76">
        <v>141375</v>
      </c>
      <c r="E307" s="76">
        <v>143145</v>
      </c>
      <c r="F307" s="77">
        <v>125670</v>
      </c>
      <c r="G307" s="76" t="e">
        <v>#N/A</v>
      </c>
      <c r="H307" s="76" t="e">
        <v>#N/A</v>
      </c>
      <c r="I307" s="76">
        <v>65025</v>
      </c>
      <c r="J307" s="78">
        <v>42.6</v>
      </c>
      <c r="K307" s="76">
        <v>43300</v>
      </c>
      <c r="L307" s="88">
        <v>20.82</v>
      </c>
      <c r="M307" s="76">
        <v>126360</v>
      </c>
      <c r="N307" s="76">
        <v>104715</v>
      </c>
      <c r="O307" s="81">
        <v>198675</v>
      </c>
      <c r="P307" s="1">
        <v>20.82</v>
      </c>
      <c r="Q307" s="84">
        <f>IF('1 Implementation Details'!$B$15="yes",K307*1.5,K307)</f>
        <v>43300</v>
      </c>
      <c r="R307" s="54">
        <f>IF('1 Implementation Details'!$B$15="yes",L307*1.5,L307)</f>
        <v>20.82</v>
      </c>
    </row>
    <row r="308" spans="1:18" ht="14.4">
      <c r="A308" s="75" t="s">
        <v>523</v>
      </c>
      <c r="B308" s="76">
        <v>85275</v>
      </c>
      <c r="C308" s="76">
        <v>100425</v>
      </c>
      <c r="D308" s="76">
        <v>90540</v>
      </c>
      <c r="E308" s="76">
        <v>91845</v>
      </c>
      <c r="F308" s="77">
        <v>86655</v>
      </c>
      <c r="G308" s="76" t="e">
        <v>#N/A</v>
      </c>
      <c r="H308" s="76">
        <v>77760</v>
      </c>
      <c r="I308" s="76">
        <v>46650</v>
      </c>
      <c r="J308" s="78">
        <v>20.399999999999999</v>
      </c>
      <c r="K308" s="76">
        <v>38770</v>
      </c>
      <c r="L308" s="88">
        <v>18.64</v>
      </c>
      <c r="M308" s="76">
        <v>93840</v>
      </c>
      <c r="N308" s="76">
        <v>84990</v>
      </c>
      <c r="O308" s="81">
        <v>142470</v>
      </c>
      <c r="P308" s="1">
        <v>18.64</v>
      </c>
      <c r="Q308" s="84">
        <f>IF('1 Implementation Details'!$B$15="yes",K308*1.5,K308)</f>
        <v>38770</v>
      </c>
      <c r="R308" s="54">
        <f>IF('1 Implementation Details'!$B$15="yes",L308*1.5,L308)</f>
        <v>18.64</v>
      </c>
    </row>
    <row r="309" spans="1:18" ht="14.4">
      <c r="A309" s="75" t="s">
        <v>524</v>
      </c>
      <c r="B309" s="79">
        <v>93645</v>
      </c>
      <c r="C309" s="76">
        <v>97740</v>
      </c>
      <c r="D309" s="76">
        <v>105690</v>
      </c>
      <c r="E309" s="76">
        <v>103575</v>
      </c>
      <c r="F309" s="77">
        <v>101505</v>
      </c>
      <c r="G309" s="79" t="e">
        <v>#N/A</v>
      </c>
      <c r="H309" s="76">
        <v>114765</v>
      </c>
      <c r="I309" s="76">
        <v>39750</v>
      </c>
      <c r="J309" s="78">
        <v>25.605</v>
      </c>
      <c r="K309" s="76">
        <v>45000</v>
      </c>
      <c r="L309" s="88">
        <v>21.64</v>
      </c>
      <c r="M309" s="76">
        <v>109185</v>
      </c>
      <c r="N309" s="76">
        <v>103455</v>
      </c>
      <c r="O309" s="81">
        <v>146925</v>
      </c>
      <c r="P309" s="1">
        <v>21.64</v>
      </c>
      <c r="Q309" s="84">
        <f>IF('1 Implementation Details'!$B$15="yes",K309*1.5,K309)</f>
        <v>45000</v>
      </c>
      <c r="R309" s="54">
        <f>IF('1 Implementation Details'!$B$15="yes",L309*1.5,L309)</f>
        <v>21.64</v>
      </c>
    </row>
    <row r="310" spans="1:18" ht="14.4">
      <c r="A310" s="75" t="s">
        <v>525</v>
      </c>
      <c r="B310" s="76">
        <v>65760</v>
      </c>
      <c r="C310" s="76">
        <v>69825</v>
      </c>
      <c r="D310" s="76">
        <v>78570</v>
      </c>
      <c r="E310" s="76">
        <v>81300</v>
      </c>
      <c r="F310" s="76">
        <v>72615</v>
      </c>
      <c r="G310" s="76" t="e">
        <v>#N/A</v>
      </c>
      <c r="H310" s="76">
        <v>80550</v>
      </c>
      <c r="I310" s="76">
        <v>49650</v>
      </c>
      <c r="J310" s="82">
        <v>27.164999999999999</v>
      </c>
      <c r="K310" s="76">
        <v>40480</v>
      </c>
      <c r="L310" s="83">
        <v>19.46</v>
      </c>
      <c r="M310" s="76">
        <v>92070</v>
      </c>
      <c r="N310" s="76">
        <v>73245</v>
      </c>
      <c r="O310" s="81">
        <v>133845</v>
      </c>
      <c r="P310" s="52">
        <v>19.46</v>
      </c>
      <c r="Q310" s="84">
        <f>IF('1 Implementation Details'!$B$15="yes",K310*1.5,K310)</f>
        <v>40480</v>
      </c>
      <c r="R310" s="85">
        <f>IF('1 Implementation Details'!$B$15="yes",L310*1.5,L310)</f>
        <v>19.46</v>
      </c>
    </row>
    <row r="311" spans="1:18" ht="14.4">
      <c r="A311" s="75" t="s">
        <v>526</v>
      </c>
      <c r="B311" s="76">
        <v>94500</v>
      </c>
      <c r="C311" s="76">
        <v>91935</v>
      </c>
      <c r="D311" s="76">
        <v>103560</v>
      </c>
      <c r="E311" s="76">
        <v>116790</v>
      </c>
      <c r="F311" s="77">
        <v>95205</v>
      </c>
      <c r="G311" s="76">
        <v>99195</v>
      </c>
      <c r="H311" s="76">
        <v>101370</v>
      </c>
      <c r="I311" s="76">
        <v>48105</v>
      </c>
      <c r="J311" s="78">
        <v>28.484999999999999</v>
      </c>
      <c r="K311" s="76">
        <v>45330</v>
      </c>
      <c r="L311" s="88">
        <v>21.8</v>
      </c>
      <c r="M311" s="76">
        <v>114840</v>
      </c>
      <c r="N311" s="76">
        <v>61830</v>
      </c>
      <c r="O311" s="81">
        <v>137670</v>
      </c>
      <c r="P311" s="1">
        <v>21.8</v>
      </c>
      <c r="Q311" s="84">
        <f>IF('1 Implementation Details'!$B$15="yes",K311*1.5,K311)</f>
        <v>45330</v>
      </c>
      <c r="R311" s="54">
        <f>IF('1 Implementation Details'!$B$15="yes",L311*1.5,L311)</f>
        <v>21.8</v>
      </c>
    </row>
    <row r="312" spans="1:18" ht="14.4">
      <c r="A312" s="75" t="s">
        <v>527</v>
      </c>
      <c r="B312" s="79">
        <v>100935</v>
      </c>
      <c r="C312" s="76">
        <v>97920</v>
      </c>
      <c r="D312" s="76">
        <v>97140</v>
      </c>
      <c r="E312" s="76">
        <v>104640</v>
      </c>
      <c r="F312" s="77">
        <v>79365</v>
      </c>
      <c r="G312" s="76" t="e">
        <v>#N/A</v>
      </c>
      <c r="H312" s="76">
        <v>108045</v>
      </c>
      <c r="I312" s="76">
        <v>52395</v>
      </c>
      <c r="J312" s="75">
        <v>30.51</v>
      </c>
      <c r="K312" s="76">
        <v>42420</v>
      </c>
      <c r="L312" s="88">
        <v>20.39</v>
      </c>
      <c r="M312" s="76">
        <v>97095</v>
      </c>
      <c r="N312" s="76">
        <v>88710</v>
      </c>
      <c r="O312" s="81">
        <v>148980</v>
      </c>
      <c r="P312" s="1">
        <v>20.39</v>
      </c>
      <c r="Q312" s="84">
        <f>IF('1 Implementation Details'!$B$15="yes",K312*1.5,K312)</f>
        <v>42420</v>
      </c>
      <c r="R312" s="54">
        <f>IF('1 Implementation Details'!$B$15="yes",L312*1.5,L312)</f>
        <v>20.39</v>
      </c>
    </row>
    <row r="313" spans="1:18" ht="14.4">
      <c r="A313" s="75" t="s">
        <v>528</v>
      </c>
      <c r="B313" s="76">
        <v>83670</v>
      </c>
      <c r="C313" s="76">
        <v>81510</v>
      </c>
      <c r="D313" s="76">
        <v>84210</v>
      </c>
      <c r="E313" s="76">
        <v>88350</v>
      </c>
      <c r="F313" s="77">
        <v>81375</v>
      </c>
      <c r="G313" s="76">
        <v>81900</v>
      </c>
      <c r="H313" s="76">
        <v>85575</v>
      </c>
      <c r="I313" s="76">
        <v>43260</v>
      </c>
      <c r="J313" s="78">
        <v>18.059999999999999</v>
      </c>
      <c r="K313" s="76">
        <v>40550</v>
      </c>
      <c r="L313" s="88">
        <v>19.489999999999998</v>
      </c>
      <c r="M313" s="76">
        <v>104595</v>
      </c>
      <c r="N313" s="76">
        <v>80970</v>
      </c>
      <c r="O313" s="81">
        <v>127560</v>
      </c>
      <c r="P313" s="1">
        <v>19.489999999999998</v>
      </c>
      <c r="Q313" s="84">
        <f>IF('1 Implementation Details'!$B$15="yes",K313*1.5,K313)</f>
        <v>40550</v>
      </c>
      <c r="R313" s="54">
        <f>IF('1 Implementation Details'!$B$15="yes",L313*1.5,L313)</f>
        <v>19.489999999999998</v>
      </c>
    </row>
    <row r="314" spans="1:18" ht="14.4">
      <c r="A314" s="75" t="s">
        <v>529</v>
      </c>
      <c r="B314" s="79">
        <v>120825</v>
      </c>
      <c r="C314" s="76">
        <v>128730</v>
      </c>
      <c r="D314" s="79">
        <v>130110</v>
      </c>
      <c r="E314" s="76">
        <v>137235</v>
      </c>
      <c r="F314" s="77">
        <v>131205</v>
      </c>
      <c r="G314" s="79">
        <v>126900</v>
      </c>
      <c r="H314" s="79">
        <v>123210</v>
      </c>
      <c r="I314" s="76">
        <v>62325</v>
      </c>
      <c r="J314" s="75">
        <v>40.29</v>
      </c>
      <c r="K314" s="76">
        <v>48820</v>
      </c>
      <c r="L314" s="88">
        <v>23.47</v>
      </c>
      <c r="M314" s="76">
        <v>130200</v>
      </c>
      <c r="N314" s="76">
        <v>86550</v>
      </c>
      <c r="O314" s="81">
        <v>199335</v>
      </c>
      <c r="P314" s="1">
        <v>23.47</v>
      </c>
      <c r="Q314" s="84">
        <f>IF('1 Implementation Details'!$B$15="yes",K314*1.5,K314)</f>
        <v>48820</v>
      </c>
      <c r="R314" s="54">
        <f>IF('1 Implementation Details'!$B$15="yes",L314*1.5,L314)</f>
        <v>23.47</v>
      </c>
    </row>
    <row r="315" spans="1:18" ht="14.4">
      <c r="A315" s="75" t="s">
        <v>530</v>
      </c>
      <c r="B315" s="76">
        <v>83670</v>
      </c>
      <c r="C315" s="76">
        <v>82065</v>
      </c>
      <c r="D315" s="76">
        <v>84900</v>
      </c>
      <c r="E315" s="76">
        <v>85500</v>
      </c>
      <c r="F315" s="77">
        <v>100740</v>
      </c>
      <c r="G315" s="76" t="e">
        <v>#N/A</v>
      </c>
      <c r="H315" s="76">
        <v>92130</v>
      </c>
      <c r="I315" s="76">
        <v>34890</v>
      </c>
      <c r="J315" s="78">
        <v>17.324999999999999</v>
      </c>
      <c r="K315" s="76" t="e">
        <v>#N/A</v>
      </c>
      <c r="L315" s="88" t="e">
        <v>#N/A</v>
      </c>
      <c r="M315" s="76">
        <v>80325</v>
      </c>
      <c r="N315" s="76">
        <v>81840</v>
      </c>
      <c r="O315" s="81">
        <v>131250</v>
      </c>
      <c r="P315" s="1" t="e">
        <v>#N/A</v>
      </c>
      <c r="Q315" s="84" t="e">
        <f>IF('1 Implementation Details'!$B$15="yes",K315*1.5,K315)</f>
        <v>#N/A</v>
      </c>
      <c r="R315" s="54" t="e">
        <f>IF('1 Implementation Details'!$B$15="yes",L315*1.5,L315)</f>
        <v>#N/A</v>
      </c>
    </row>
    <row r="316" spans="1:18" ht="14.4">
      <c r="A316" s="75" t="s">
        <v>531</v>
      </c>
      <c r="B316" s="76" t="e">
        <v>#N/A</v>
      </c>
      <c r="C316" s="76">
        <v>73680</v>
      </c>
      <c r="D316" s="76">
        <v>73740</v>
      </c>
      <c r="E316" s="76">
        <v>79320</v>
      </c>
      <c r="F316" s="77">
        <v>68520</v>
      </c>
      <c r="G316" s="76">
        <v>77385</v>
      </c>
      <c r="H316" s="76">
        <v>72240</v>
      </c>
      <c r="I316" s="76">
        <v>39045</v>
      </c>
      <c r="J316" s="78">
        <v>22.62</v>
      </c>
      <c r="K316" s="76">
        <v>37700</v>
      </c>
      <c r="L316" s="88">
        <v>18.12</v>
      </c>
      <c r="M316" s="76">
        <v>88530</v>
      </c>
      <c r="N316" s="76">
        <v>76290</v>
      </c>
      <c r="O316" s="81">
        <v>121020</v>
      </c>
      <c r="P316" s="1">
        <v>18.12</v>
      </c>
      <c r="Q316" s="84">
        <f>IF('1 Implementation Details'!$B$15="yes",K316*1.5,K316)</f>
        <v>37700</v>
      </c>
      <c r="R316" s="54">
        <f>IF('1 Implementation Details'!$B$15="yes",L316*1.5,L316)</f>
        <v>18.12</v>
      </c>
    </row>
    <row r="317" spans="1:18" ht="14.4">
      <c r="A317" s="75" t="s">
        <v>532</v>
      </c>
      <c r="B317" s="76">
        <v>89475</v>
      </c>
      <c r="C317" s="76">
        <v>83580</v>
      </c>
      <c r="D317" s="76">
        <v>81510</v>
      </c>
      <c r="E317" s="76">
        <v>90120</v>
      </c>
      <c r="F317" s="77">
        <v>84825</v>
      </c>
      <c r="G317" s="76">
        <v>77910</v>
      </c>
      <c r="H317" s="76">
        <v>92205</v>
      </c>
      <c r="I317" s="76">
        <v>44715</v>
      </c>
      <c r="J317" s="78">
        <v>30.495000000000001</v>
      </c>
      <c r="K317" s="76" t="e">
        <v>#N/A</v>
      </c>
      <c r="L317" s="88" t="e">
        <v>#N/A</v>
      </c>
      <c r="M317" s="76">
        <v>105840</v>
      </c>
      <c r="N317" s="76">
        <v>63540</v>
      </c>
      <c r="O317" s="81">
        <v>154875</v>
      </c>
      <c r="P317" s="1" t="e">
        <v>#N/A</v>
      </c>
      <c r="Q317" s="84" t="e">
        <f>IF('1 Implementation Details'!$B$15="yes",K317*1.5,K317)</f>
        <v>#N/A</v>
      </c>
      <c r="R317" s="54" t="e">
        <f>IF('1 Implementation Details'!$B$15="yes",L317*1.5,L317)</f>
        <v>#N/A</v>
      </c>
    </row>
    <row r="318" spans="1:18" ht="14.4">
      <c r="A318" s="75" t="s">
        <v>533</v>
      </c>
      <c r="B318" s="76">
        <v>71460</v>
      </c>
      <c r="C318" s="76">
        <v>73860</v>
      </c>
      <c r="D318" s="76">
        <v>81345</v>
      </c>
      <c r="E318" s="76">
        <v>78810</v>
      </c>
      <c r="F318" s="77">
        <v>76260</v>
      </c>
      <c r="G318" s="79">
        <v>75570</v>
      </c>
      <c r="H318" s="76">
        <v>77355</v>
      </c>
      <c r="I318" s="76">
        <v>43830</v>
      </c>
      <c r="J318" s="78" t="e">
        <v>#N/A</v>
      </c>
      <c r="K318" s="76" t="e">
        <v>#N/A</v>
      </c>
      <c r="L318" s="88" t="e">
        <v>#N/A</v>
      </c>
      <c r="M318" s="76">
        <v>101070</v>
      </c>
      <c r="N318" s="76">
        <v>82170</v>
      </c>
      <c r="O318" s="81">
        <v>146715</v>
      </c>
      <c r="P318" s="1" t="e">
        <v>#N/A</v>
      </c>
      <c r="Q318" s="84" t="e">
        <f>IF('1 Implementation Details'!$B$15="yes",K318*1.5,K318)</f>
        <v>#N/A</v>
      </c>
      <c r="R318" s="54" t="e">
        <f>IF('1 Implementation Details'!$B$15="yes",L318*1.5,L318)</f>
        <v>#N/A</v>
      </c>
    </row>
    <row r="319" spans="1:18" ht="14.4">
      <c r="A319" s="75" t="s">
        <v>534</v>
      </c>
      <c r="B319" s="76">
        <v>85965</v>
      </c>
      <c r="C319" s="76">
        <v>93930</v>
      </c>
      <c r="D319" s="76">
        <v>93450</v>
      </c>
      <c r="E319" s="76">
        <v>98445</v>
      </c>
      <c r="F319" s="77">
        <v>96690</v>
      </c>
      <c r="G319" s="76" t="e">
        <v>#N/A</v>
      </c>
      <c r="H319" s="76">
        <v>96075</v>
      </c>
      <c r="I319" s="76">
        <v>45870</v>
      </c>
      <c r="J319" s="79">
        <v>31.8</v>
      </c>
      <c r="K319" s="79" t="e">
        <v>#N/A</v>
      </c>
      <c r="L319" s="80" t="e">
        <v>#N/A</v>
      </c>
      <c r="M319" s="76">
        <v>110190</v>
      </c>
      <c r="N319" s="76">
        <v>64200</v>
      </c>
      <c r="O319" s="81">
        <v>137325</v>
      </c>
      <c r="P319" s="1" t="e">
        <v>#N/A</v>
      </c>
      <c r="Q319" s="1" t="e">
        <f>IF('1 Implementation Details'!$B$15="yes",K319*1.5,K319)</f>
        <v>#N/A</v>
      </c>
      <c r="R319" s="54" t="e">
        <f>IF('1 Implementation Details'!$B$15="yes",L319*1.5,L319)</f>
        <v>#N/A</v>
      </c>
    </row>
    <row r="320" spans="1:18" ht="14.4">
      <c r="A320" s="75" t="s">
        <v>535</v>
      </c>
      <c r="B320" s="79">
        <v>76980</v>
      </c>
      <c r="C320" s="76">
        <v>88140</v>
      </c>
      <c r="D320" s="76">
        <v>88305</v>
      </c>
      <c r="E320" s="76">
        <v>88410</v>
      </c>
      <c r="F320" s="77">
        <v>84210</v>
      </c>
      <c r="G320" s="76">
        <v>81750</v>
      </c>
      <c r="H320" s="79">
        <v>81675</v>
      </c>
      <c r="I320" s="76">
        <v>59355</v>
      </c>
      <c r="J320" s="79">
        <v>24.96</v>
      </c>
      <c r="K320" s="77">
        <v>49120</v>
      </c>
      <c r="L320" s="80">
        <v>23.62</v>
      </c>
      <c r="M320" s="79">
        <v>116235</v>
      </c>
      <c r="N320" s="79">
        <v>80985</v>
      </c>
      <c r="O320" s="81">
        <v>136335</v>
      </c>
      <c r="P320" s="1">
        <v>23.62</v>
      </c>
      <c r="Q320" s="84">
        <f>IF('1 Implementation Details'!$B$15="yes",K320*1.5,K320)</f>
        <v>49120</v>
      </c>
      <c r="R320" s="54">
        <f>IF('1 Implementation Details'!$B$15="yes",L320*1.5,L320)</f>
        <v>23.62</v>
      </c>
    </row>
    <row r="321" spans="1:18" ht="14.4">
      <c r="A321" s="75" t="s">
        <v>536</v>
      </c>
      <c r="B321" s="79" t="e">
        <v>#N/A</v>
      </c>
      <c r="C321" s="79">
        <v>94665</v>
      </c>
      <c r="D321" s="76">
        <v>105675</v>
      </c>
      <c r="E321" s="79">
        <v>98880</v>
      </c>
      <c r="F321" s="79">
        <v>88665</v>
      </c>
      <c r="G321" s="79" t="e">
        <v>#N/A</v>
      </c>
      <c r="H321" s="79">
        <v>99930</v>
      </c>
      <c r="I321" s="76">
        <v>55860</v>
      </c>
      <c r="J321" s="78">
        <v>34.094999999999999</v>
      </c>
      <c r="K321" s="79" t="e">
        <v>#N/A</v>
      </c>
      <c r="L321" s="80" t="e">
        <v>#N/A</v>
      </c>
      <c r="M321" s="76" t="e">
        <v>#N/A</v>
      </c>
      <c r="N321" s="76" t="e">
        <v>#N/A</v>
      </c>
      <c r="O321" s="81">
        <v>156810</v>
      </c>
      <c r="P321" s="1" t="e">
        <v>#N/A</v>
      </c>
      <c r="Q321" s="1" t="e">
        <f>IF('1 Implementation Details'!$B$15="yes",K321*1.5,K321)</f>
        <v>#N/A</v>
      </c>
      <c r="R321" s="54" t="e">
        <f>IF('1 Implementation Details'!$B$15="yes",L321*1.5,L321)</f>
        <v>#N/A</v>
      </c>
    </row>
    <row r="322" spans="1:18" ht="14.4">
      <c r="A322" s="75" t="s">
        <v>537</v>
      </c>
      <c r="B322" s="79">
        <v>71805</v>
      </c>
      <c r="C322" s="76">
        <v>73950</v>
      </c>
      <c r="D322" s="79">
        <v>72855</v>
      </c>
      <c r="E322" s="76">
        <v>77835</v>
      </c>
      <c r="F322" s="77">
        <v>75915</v>
      </c>
      <c r="G322" s="79">
        <v>73260</v>
      </c>
      <c r="H322" s="79">
        <v>77520</v>
      </c>
      <c r="I322" s="76">
        <v>32310</v>
      </c>
      <c r="J322" s="78">
        <v>16.170000000000002</v>
      </c>
      <c r="K322" s="76">
        <v>45190</v>
      </c>
      <c r="L322" s="88">
        <v>21.73</v>
      </c>
      <c r="M322" s="76">
        <v>92895</v>
      </c>
      <c r="N322" s="76">
        <v>74415</v>
      </c>
      <c r="O322" s="81">
        <v>124770</v>
      </c>
      <c r="P322" s="1">
        <v>21.73</v>
      </c>
      <c r="Q322" s="84">
        <f>IF('1 Implementation Details'!$B$15="yes",K322*1.5,K322)</f>
        <v>45190</v>
      </c>
      <c r="R322" s="54">
        <f>IF('1 Implementation Details'!$B$15="yes",L322*1.5,L322)</f>
        <v>21.73</v>
      </c>
    </row>
    <row r="323" spans="1:18" ht="14.4">
      <c r="A323" s="75" t="s">
        <v>538</v>
      </c>
      <c r="B323" s="76">
        <v>87885</v>
      </c>
      <c r="C323" s="76">
        <v>88905</v>
      </c>
      <c r="D323" s="76">
        <v>92085</v>
      </c>
      <c r="E323" s="76">
        <v>91680</v>
      </c>
      <c r="F323" s="76">
        <v>85380</v>
      </c>
      <c r="G323" s="76">
        <v>92145</v>
      </c>
      <c r="H323" s="76">
        <v>101370</v>
      </c>
      <c r="I323" s="76">
        <v>46920</v>
      </c>
      <c r="J323" s="82">
        <v>26.475000000000001</v>
      </c>
      <c r="K323" s="77">
        <v>40170</v>
      </c>
      <c r="L323" s="86">
        <v>19.309999999999999</v>
      </c>
      <c r="M323" s="76">
        <v>118740</v>
      </c>
      <c r="N323" s="76">
        <v>83340</v>
      </c>
      <c r="O323" s="81">
        <v>161520</v>
      </c>
      <c r="P323" s="84">
        <v>19.309999999999999</v>
      </c>
      <c r="Q323" s="84">
        <f>IF('1 Implementation Details'!$B$15="yes",K323*1.5,K323)</f>
        <v>40170</v>
      </c>
      <c r="R323" s="87">
        <f>IF('1 Implementation Details'!$B$15="yes",L323*1.5,L323)</f>
        <v>19.309999999999999</v>
      </c>
    </row>
    <row r="324" spans="1:18" ht="14.4">
      <c r="A324" s="75" t="s">
        <v>539</v>
      </c>
      <c r="B324" s="76">
        <v>62190</v>
      </c>
      <c r="C324" s="76">
        <v>69135</v>
      </c>
      <c r="D324" s="76">
        <v>70560</v>
      </c>
      <c r="E324" s="76">
        <v>72360</v>
      </c>
      <c r="F324" s="76">
        <v>70935</v>
      </c>
      <c r="G324" s="76">
        <v>72960</v>
      </c>
      <c r="H324" s="76">
        <v>72120</v>
      </c>
      <c r="I324" s="76">
        <v>35760</v>
      </c>
      <c r="J324" s="82">
        <v>18.03</v>
      </c>
      <c r="K324" s="76">
        <v>41870</v>
      </c>
      <c r="L324" s="83">
        <v>20.13</v>
      </c>
      <c r="M324" s="76">
        <v>82590</v>
      </c>
      <c r="N324" s="76">
        <v>69510</v>
      </c>
      <c r="O324" s="81">
        <v>119490</v>
      </c>
      <c r="P324" s="52">
        <v>20.13</v>
      </c>
      <c r="Q324" s="84">
        <f>IF('1 Implementation Details'!$B$15="yes",K324*1.5,K324)</f>
        <v>41870</v>
      </c>
      <c r="R324" s="85">
        <f>IF('1 Implementation Details'!$B$15="yes",L324*1.5,L324)</f>
        <v>20.13</v>
      </c>
    </row>
    <row r="325" spans="1:18" ht="14.4">
      <c r="A325" s="75" t="s">
        <v>540</v>
      </c>
      <c r="B325" s="76">
        <v>81930</v>
      </c>
      <c r="C325" s="76">
        <v>81690</v>
      </c>
      <c r="D325" s="76">
        <v>83490</v>
      </c>
      <c r="E325" s="76">
        <v>84240</v>
      </c>
      <c r="F325" s="79">
        <v>79305</v>
      </c>
      <c r="G325" s="79" t="e">
        <v>#N/A</v>
      </c>
      <c r="H325" s="76">
        <v>86670</v>
      </c>
      <c r="I325" s="76">
        <v>35400</v>
      </c>
      <c r="J325" s="78" t="e">
        <v>#VALUE!</v>
      </c>
      <c r="K325" s="76" t="e">
        <v>#N/A</v>
      </c>
      <c r="L325" s="88" t="e">
        <v>#N/A</v>
      </c>
      <c r="M325" s="76">
        <v>110790</v>
      </c>
      <c r="N325" s="76">
        <v>85275</v>
      </c>
      <c r="O325" s="81">
        <v>144300</v>
      </c>
      <c r="P325" s="1" t="e">
        <v>#N/A</v>
      </c>
      <c r="Q325" s="84" t="e">
        <f>IF('1 Implementation Details'!$B$15="yes",K325*1.5,K325)</f>
        <v>#N/A</v>
      </c>
      <c r="R325" s="54" t="e">
        <f>IF('1 Implementation Details'!$B$15="yes",L325*1.5,L325)</f>
        <v>#N/A</v>
      </c>
    </row>
    <row r="326" spans="1:18" ht="14.4">
      <c r="A326" s="75" t="s">
        <v>541</v>
      </c>
      <c r="B326" s="76">
        <v>82695</v>
      </c>
      <c r="C326" s="76">
        <v>83625</v>
      </c>
      <c r="D326" s="76">
        <v>83415</v>
      </c>
      <c r="E326" s="76">
        <v>90420</v>
      </c>
      <c r="F326" s="77">
        <v>81555</v>
      </c>
      <c r="G326" s="76">
        <v>86535</v>
      </c>
      <c r="H326" s="76">
        <v>81180</v>
      </c>
      <c r="I326" s="76">
        <v>53415</v>
      </c>
      <c r="J326" s="75">
        <v>21.78</v>
      </c>
      <c r="K326" s="76" t="e">
        <v>#N/A</v>
      </c>
      <c r="L326" s="88" t="e">
        <v>#N/A</v>
      </c>
      <c r="M326" s="76">
        <v>110625</v>
      </c>
      <c r="N326" s="76">
        <v>89685</v>
      </c>
      <c r="O326" s="81">
        <v>137550</v>
      </c>
      <c r="P326" s="1" t="e">
        <v>#N/A</v>
      </c>
      <c r="Q326" s="84" t="e">
        <f>IF('1 Implementation Details'!$B$15="yes",K326*1.5,K326)</f>
        <v>#N/A</v>
      </c>
      <c r="R326" s="54" t="e">
        <f>IF('1 Implementation Details'!$B$15="yes",L326*1.5,L326)</f>
        <v>#N/A</v>
      </c>
    </row>
    <row r="327" spans="1:18" ht="14.4">
      <c r="A327" s="75" t="s">
        <v>542</v>
      </c>
      <c r="B327" s="76">
        <v>90450</v>
      </c>
      <c r="C327" s="76">
        <v>92565</v>
      </c>
      <c r="D327" s="76">
        <v>86520</v>
      </c>
      <c r="E327" s="76">
        <v>93525</v>
      </c>
      <c r="F327" s="76">
        <v>87825</v>
      </c>
      <c r="G327" s="76">
        <v>89535</v>
      </c>
      <c r="H327" s="76">
        <v>93225</v>
      </c>
      <c r="I327" s="76">
        <v>51060</v>
      </c>
      <c r="J327" s="82" t="e">
        <v>#VALUE!</v>
      </c>
      <c r="K327" s="76">
        <v>29970</v>
      </c>
      <c r="L327" s="83">
        <v>14.41</v>
      </c>
      <c r="M327" s="76">
        <v>131250</v>
      </c>
      <c r="N327" s="76">
        <v>88740</v>
      </c>
      <c r="O327" s="81">
        <v>152400</v>
      </c>
      <c r="P327" s="52">
        <v>14.41</v>
      </c>
      <c r="Q327" s="84">
        <f>IF('1 Implementation Details'!$B$15="yes",K327*1.5,K327)</f>
        <v>29970</v>
      </c>
      <c r="R327" s="85">
        <f>IF('1 Implementation Details'!$B$15="yes",L327*1.5,L327)</f>
        <v>14.41</v>
      </c>
    </row>
    <row r="328" spans="1:18" ht="14.4">
      <c r="A328" s="75" t="s">
        <v>543</v>
      </c>
      <c r="B328" s="76">
        <v>83655</v>
      </c>
      <c r="C328" s="76">
        <v>79770</v>
      </c>
      <c r="D328" s="76">
        <v>83670</v>
      </c>
      <c r="E328" s="76">
        <v>87120</v>
      </c>
      <c r="F328" s="77">
        <v>78960</v>
      </c>
      <c r="G328" s="76">
        <v>80010</v>
      </c>
      <c r="H328" s="76">
        <v>90405</v>
      </c>
      <c r="I328" s="76">
        <v>44790</v>
      </c>
      <c r="J328" s="79">
        <v>30.434999999999999</v>
      </c>
      <c r="K328" s="76">
        <v>34270</v>
      </c>
      <c r="L328" s="88">
        <v>16.48</v>
      </c>
      <c r="M328" s="76">
        <v>92160</v>
      </c>
      <c r="N328" s="76">
        <v>69150</v>
      </c>
      <c r="O328" s="81">
        <v>134955</v>
      </c>
      <c r="P328" s="1">
        <v>16.48</v>
      </c>
      <c r="Q328" s="84">
        <f>IF('1 Implementation Details'!$B$15="yes",K328*1.5,K328)</f>
        <v>34270</v>
      </c>
      <c r="R328" s="54">
        <f>IF('1 Implementation Details'!$B$15="yes",L328*1.5,L328)</f>
        <v>16.48</v>
      </c>
    </row>
    <row r="329" spans="1:18" ht="14.4">
      <c r="A329" s="75" t="s">
        <v>544</v>
      </c>
      <c r="B329" s="76">
        <v>87255</v>
      </c>
      <c r="C329" s="76">
        <v>93060</v>
      </c>
      <c r="D329" s="76">
        <v>90210</v>
      </c>
      <c r="E329" s="76">
        <v>90810</v>
      </c>
      <c r="F329" s="76">
        <v>91575</v>
      </c>
      <c r="G329" s="76">
        <v>89130</v>
      </c>
      <c r="H329" s="76">
        <v>87480</v>
      </c>
      <c r="I329" s="76">
        <v>55605</v>
      </c>
      <c r="J329" s="82">
        <v>36.96</v>
      </c>
      <c r="K329" s="76" t="e">
        <v>#N/A</v>
      </c>
      <c r="L329" s="83" t="e">
        <v>#N/A</v>
      </c>
      <c r="M329" s="76">
        <v>114330</v>
      </c>
      <c r="N329" s="76">
        <v>74265</v>
      </c>
      <c r="O329" s="81">
        <v>134085</v>
      </c>
      <c r="P329" s="52" t="e">
        <v>#N/A</v>
      </c>
      <c r="Q329" s="84" t="e">
        <f>IF('1 Implementation Details'!$B$15="yes",K329*1.5,K329)</f>
        <v>#N/A</v>
      </c>
      <c r="R329" s="85" t="e">
        <f>IF('1 Implementation Details'!$B$15="yes",L329*1.5,L329)</f>
        <v>#N/A</v>
      </c>
    </row>
    <row r="330" spans="1:18" ht="14.4">
      <c r="A330" s="75" t="s">
        <v>545</v>
      </c>
      <c r="B330" s="76">
        <v>93330</v>
      </c>
      <c r="C330" s="76">
        <v>96390</v>
      </c>
      <c r="D330" s="76">
        <v>104955</v>
      </c>
      <c r="E330" s="76">
        <v>108705</v>
      </c>
      <c r="F330" s="77">
        <v>93345</v>
      </c>
      <c r="G330" s="79">
        <v>104070</v>
      </c>
      <c r="H330" s="79">
        <v>101685</v>
      </c>
      <c r="I330" s="76">
        <v>49350</v>
      </c>
      <c r="J330" s="78">
        <v>23.31</v>
      </c>
      <c r="K330" s="77">
        <v>35890</v>
      </c>
      <c r="L330" s="80">
        <v>17.260000000000002</v>
      </c>
      <c r="M330" s="76">
        <v>112320</v>
      </c>
      <c r="N330" s="76">
        <v>86895</v>
      </c>
      <c r="O330" s="81">
        <v>144780</v>
      </c>
      <c r="P330" s="1">
        <v>17.260000000000002</v>
      </c>
      <c r="Q330" s="84">
        <f>IF('1 Implementation Details'!$B$15="yes",K330*1.5,K330)</f>
        <v>35890</v>
      </c>
      <c r="R330" s="54">
        <f>IF('1 Implementation Details'!$B$15="yes",L330*1.5,L330)</f>
        <v>17.260000000000002</v>
      </c>
    </row>
    <row r="331" spans="1:18" ht="14.4">
      <c r="A331" s="75" t="s">
        <v>546</v>
      </c>
      <c r="B331" s="76">
        <v>87870</v>
      </c>
      <c r="C331" s="76">
        <v>102435</v>
      </c>
      <c r="D331" s="76">
        <v>95460</v>
      </c>
      <c r="E331" s="76">
        <v>106245</v>
      </c>
      <c r="F331" s="77">
        <v>188580</v>
      </c>
      <c r="G331" s="76" t="e">
        <v>#N/A</v>
      </c>
      <c r="H331" s="76">
        <v>100725</v>
      </c>
      <c r="I331" s="76">
        <v>48180</v>
      </c>
      <c r="J331" s="78" t="e">
        <v>#VALUE!</v>
      </c>
      <c r="K331" s="76">
        <v>33520</v>
      </c>
      <c r="L331" s="88">
        <v>16.12</v>
      </c>
      <c r="M331" s="76">
        <v>108165</v>
      </c>
      <c r="N331" s="76">
        <v>74115</v>
      </c>
      <c r="O331" s="81">
        <v>144405</v>
      </c>
      <c r="P331" s="1">
        <v>16.12</v>
      </c>
      <c r="Q331" s="84">
        <f>IF('1 Implementation Details'!$B$15="yes",K331*1.5,K331)</f>
        <v>33520</v>
      </c>
      <c r="R331" s="54">
        <f>IF('1 Implementation Details'!$B$15="yes",L331*1.5,L331)</f>
        <v>16.12</v>
      </c>
    </row>
    <row r="332" spans="1:18" ht="14.4">
      <c r="A332" s="75" t="s">
        <v>547</v>
      </c>
      <c r="B332" s="76">
        <v>86655</v>
      </c>
      <c r="C332" s="76">
        <v>95895</v>
      </c>
      <c r="D332" s="76">
        <v>89790</v>
      </c>
      <c r="E332" s="76">
        <v>100005</v>
      </c>
      <c r="F332" s="77">
        <v>91815</v>
      </c>
      <c r="G332" s="76">
        <v>89685</v>
      </c>
      <c r="H332" s="76">
        <v>99060</v>
      </c>
      <c r="I332" s="76">
        <v>58020</v>
      </c>
      <c r="J332" s="78">
        <v>26.715</v>
      </c>
      <c r="K332" s="76" t="e">
        <v>#N/A</v>
      </c>
      <c r="L332" s="88" t="e">
        <v>#N/A</v>
      </c>
      <c r="M332" s="76">
        <v>106110</v>
      </c>
      <c r="N332" s="76">
        <v>85200</v>
      </c>
      <c r="O332" s="81">
        <v>143850</v>
      </c>
      <c r="P332" s="1" t="e">
        <v>#N/A</v>
      </c>
      <c r="Q332" s="84" t="e">
        <f>IF('1 Implementation Details'!$B$15="yes",K332*1.5,K332)</f>
        <v>#N/A</v>
      </c>
      <c r="R332" s="54" t="e">
        <f>IF('1 Implementation Details'!$B$15="yes",L332*1.5,L332)</f>
        <v>#N/A</v>
      </c>
    </row>
    <row r="333" spans="1:18" ht="14.4">
      <c r="A333" s="75" t="s">
        <v>548</v>
      </c>
      <c r="B333" s="76">
        <v>81465</v>
      </c>
      <c r="C333" s="76">
        <v>76950</v>
      </c>
      <c r="D333" s="76">
        <v>73905</v>
      </c>
      <c r="E333" s="76">
        <v>80220</v>
      </c>
      <c r="F333" s="76">
        <v>77280</v>
      </c>
      <c r="G333" s="76">
        <v>77820</v>
      </c>
      <c r="H333" s="76">
        <v>80430</v>
      </c>
      <c r="I333" s="76">
        <v>41865</v>
      </c>
      <c r="J333" s="79">
        <v>40.380000000000003</v>
      </c>
      <c r="K333" s="76">
        <v>40240</v>
      </c>
      <c r="L333" s="83">
        <v>19.350000000000001</v>
      </c>
      <c r="M333" s="76">
        <v>78090</v>
      </c>
      <c r="N333" s="76">
        <v>54720</v>
      </c>
      <c r="O333" s="81">
        <v>113175</v>
      </c>
      <c r="P333" s="52">
        <v>19.350000000000001</v>
      </c>
      <c r="Q333" s="84">
        <f>IF('1 Implementation Details'!$B$15="yes",K333*1.5,K333)</f>
        <v>40240</v>
      </c>
      <c r="R333" s="85">
        <f>IF('1 Implementation Details'!$B$15="yes",L333*1.5,L333)</f>
        <v>19.350000000000001</v>
      </c>
    </row>
    <row r="334" spans="1:18" ht="14.4">
      <c r="A334" s="75" t="s">
        <v>549</v>
      </c>
      <c r="B334" s="76" t="e">
        <v>#N/A</v>
      </c>
      <c r="C334" s="76">
        <v>82485</v>
      </c>
      <c r="D334" s="76">
        <v>83445</v>
      </c>
      <c r="E334" s="76">
        <v>86055</v>
      </c>
      <c r="F334" s="77">
        <v>90240</v>
      </c>
      <c r="G334" s="76">
        <v>84405</v>
      </c>
      <c r="H334" s="76" t="e">
        <v>#N/A</v>
      </c>
      <c r="I334" s="76">
        <v>33570</v>
      </c>
      <c r="J334" s="79">
        <v>13.994999999999999</v>
      </c>
      <c r="K334" s="76" t="e">
        <v>#N/A</v>
      </c>
      <c r="L334" s="88" t="e">
        <v>#N/A</v>
      </c>
      <c r="M334" s="76" t="e">
        <v>#N/A</v>
      </c>
      <c r="N334" s="76">
        <v>80745</v>
      </c>
      <c r="O334" s="81">
        <v>132225</v>
      </c>
      <c r="P334" s="1" t="e">
        <v>#N/A</v>
      </c>
      <c r="Q334" s="84" t="e">
        <f>IF('1 Implementation Details'!$B$15="yes",K334*1.5,K334)</f>
        <v>#N/A</v>
      </c>
      <c r="R334" s="54" t="e">
        <f>IF('1 Implementation Details'!$B$15="yes",L334*1.5,L334)</f>
        <v>#N/A</v>
      </c>
    </row>
    <row r="335" spans="1:18" ht="14.4">
      <c r="A335" s="75" t="s">
        <v>550</v>
      </c>
      <c r="B335" s="76">
        <v>86700</v>
      </c>
      <c r="C335" s="76">
        <v>91365</v>
      </c>
      <c r="D335" s="76">
        <v>91635</v>
      </c>
      <c r="E335" s="76">
        <v>93735</v>
      </c>
      <c r="F335" s="77">
        <v>94530</v>
      </c>
      <c r="G335" s="76">
        <v>93990</v>
      </c>
      <c r="H335" s="76">
        <v>94380</v>
      </c>
      <c r="I335" s="76">
        <v>53820</v>
      </c>
      <c r="J335" s="78" t="e">
        <v>#N/A</v>
      </c>
      <c r="K335" s="76">
        <v>61460</v>
      </c>
      <c r="L335" s="88">
        <v>29.55</v>
      </c>
      <c r="M335" s="76">
        <v>113400</v>
      </c>
      <c r="N335" s="76">
        <v>102855</v>
      </c>
      <c r="O335" s="81">
        <v>155850</v>
      </c>
      <c r="P335" s="1">
        <v>29.55</v>
      </c>
      <c r="Q335" s="84">
        <f>IF('1 Implementation Details'!$B$15="yes",K335*1.5,K335)</f>
        <v>61460</v>
      </c>
      <c r="R335" s="54">
        <f>IF('1 Implementation Details'!$B$15="yes",L335*1.5,L335)</f>
        <v>29.55</v>
      </c>
    </row>
    <row r="336" spans="1:18" ht="14.4">
      <c r="A336" s="75" t="s">
        <v>551</v>
      </c>
      <c r="B336" s="76">
        <v>95130</v>
      </c>
      <c r="C336" s="76">
        <v>92010</v>
      </c>
      <c r="D336" s="76">
        <v>95295</v>
      </c>
      <c r="E336" s="76">
        <v>111270</v>
      </c>
      <c r="F336" s="76">
        <v>94725</v>
      </c>
      <c r="G336" s="76">
        <v>88770</v>
      </c>
      <c r="H336" s="76">
        <v>102435</v>
      </c>
      <c r="I336" s="76">
        <v>50970</v>
      </c>
      <c r="J336" s="82">
        <v>37.26</v>
      </c>
      <c r="K336" s="76" t="e">
        <v>#N/A</v>
      </c>
      <c r="L336" s="83" t="e">
        <v>#N/A</v>
      </c>
      <c r="M336" s="76">
        <v>116310</v>
      </c>
      <c r="N336" s="76">
        <v>80385</v>
      </c>
      <c r="O336" s="81">
        <v>152655</v>
      </c>
      <c r="P336" s="52" t="e">
        <v>#N/A</v>
      </c>
      <c r="Q336" s="84" t="e">
        <f>IF('1 Implementation Details'!$B$15="yes",K336*1.5,K336)</f>
        <v>#N/A</v>
      </c>
      <c r="R336" s="85" t="e">
        <f>IF('1 Implementation Details'!$B$15="yes",L336*1.5,L336)</f>
        <v>#N/A</v>
      </c>
    </row>
    <row r="337" spans="1:18" ht="14.4">
      <c r="A337" s="75" t="s">
        <v>552</v>
      </c>
      <c r="B337" s="76">
        <v>79710</v>
      </c>
      <c r="C337" s="76">
        <v>81840</v>
      </c>
      <c r="D337" s="79">
        <v>75150</v>
      </c>
      <c r="E337" s="76">
        <v>86925</v>
      </c>
      <c r="F337" s="79">
        <v>80100</v>
      </c>
      <c r="G337" s="79" t="e">
        <v>#N/A</v>
      </c>
      <c r="H337" s="76">
        <v>97980</v>
      </c>
      <c r="I337" s="76">
        <v>45075</v>
      </c>
      <c r="J337" s="78">
        <v>28.995000000000001</v>
      </c>
      <c r="K337" s="79" t="e">
        <v>#N/A</v>
      </c>
      <c r="L337" s="80" t="e">
        <v>#N/A</v>
      </c>
      <c r="M337" s="76">
        <v>106335</v>
      </c>
      <c r="N337" s="79">
        <v>64845</v>
      </c>
      <c r="O337" s="81">
        <v>158595</v>
      </c>
      <c r="P337" s="1" t="e">
        <v>#N/A</v>
      </c>
      <c r="Q337" s="1" t="e">
        <f>IF('1 Implementation Details'!$B$15="yes",K337*1.5,K337)</f>
        <v>#N/A</v>
      </c>
      <c r="R337" s="54" t="e">
        <f>IF('1 Implementation Details'!$B$15="yes",L337*1.5,L337)</f>
        <v>#N/A</v>
      </c>
    </row>
    <row r="338" spans="1:18" ht="14.4">
      <c r="A338" s="75" t="s">
        <v>553</v>
      </c>
      <c r="B338" s="76">
        <v>89250</v>
      </c>
      <c r="C338" s="76">
        <v>93495</v>
      </c>
      <c r="D338" s="76">
        <v>100005</v>
      </c>
      <c r="E338" s="76">
        <v>101790</v>
      </c>
      <c r="F338" s="77">
        <v>99135</v>
      </c>
      <c r="G338" s="76" t="e">
        <v>#N/A</v>
      </c>
      <c r="H338" s="76">
        <v>98895</v>
      </c>
      <c r="I338" s="76">
        <v>48390</v>
      </c>
      <c r="J338" s="78">
        <v>30.765000000000001</v>
      </c>
      <c r="K338" s="77">
        <v>43380</v>
      </c>
      <c r="L338" s="80">
        <v>20.86</v>
      </c>
      <c r="M338" s="76">
        <v>116400</v>
      </c>
      <c r="N338" s="76">
        <v>69195</v>
      </c>
      <c r="O338" s="81">
        <v>146580</v>
      </c>
      <c r="P338" s="1">
        <v>20.86</v>
      </c>
      <c r="Q338" s="84">
        <f>IF('1 Implementation Details'!$B$15="yes",K338*1.5,K338)</f>
        <v>43380</v>
      </c>
      <c r="R338" s="54">
        <f>IF('1 Implementation Details'!$B$15="yes",L338*1.5,L338)</f>
        <v>20.86</v>
      </c>
    </row>
    <row r="339" spans="1:18" ht="14.4">
      <c r="A339" s="75" t="s">
        <v>554</v>
      </c>
      <c r="B339" s="76">
        <v>87300</v>
      </c>
      <c r="C339" s="76">
        <v>91635</v>
      </c>
      <c r="D339" s="76">
        <v>93015</v>
      </c>
      <c r="E339" s="76">
        <v>96930</v>
      </c>
      <c r="F339" s="77">
        <v>92490</v>
      </c>
      <c r="G339" s="76">
        <v>94485</v>
      </c>
      <c r="H339" s="76">
        <v>99525</v>
      </c>
      <c r="I339" s="76">
        <v>55635</v>
      </c>
      <c r="J339" s="79">
        <v>39.42</v>
      </c>
      <c r="K339" s="76">
        <v>46410</v>
      </c>
      <c r="L339" s="88">
        <v>22.31</v>
      </c>
      <c r="M339" s="76">
        <v>115830</v>
      </c>
      <c r="N339" s="76">
        <v>89040</v>
      </c>
      <c r="O339" s="81">
        <v>157980</v>
      </c>
      <c r="P339" s="1">
        <v>22.31</v>
      </c>
      <c r="Q339" s="84">
        <f>IF('1 Implementation Details'!$B$15="yes",K339*1.5,K339)</f>
        <v>46410</v>
      </c>
      <c r="R339" s="54">
        <f>IF('1 Implementation Details'!$B$15="yes",L339*1.5,L339)</f>
        <v>22.31</v>
      </c>
    </row>
    <row r="340" spans="1:18" ht="14.4">
      <c r="A340" s="75" t="s">
        <v>555</v>
      </c>
      <c r="B340" s="76">
        <v>62340</v>
      </c>
      <c r="C340" s="76">
        <v>69300</v>
      </c>
      <c r="D340" s="79">
        <v>70275</v>
      </c>
      <c r="E340" s="76">
        <v>73815</v>
      </c>
      <c r="F340" s="77">
        <v>74760</v>
      </c>
      <c r="G340" s="79">
        <v>72615</v>
      </c>
      <c r="H340" s="79">
        <v>75990</v>
      </c>
      <c r="I340" s="76">
        <v>32760</v>
      </c>
      <c r="J340" s="79">
        <v>20.594999999999999</v>
      </c>
      <c r="K340" s="76">
        <v>33110</v>
      </c>
      <c r="L340" s="88">
        <v>15.92</v>
      </c>
      <c r="M340" s="76">
        <v>90435</v>
      </c>
      <c r="N340" s="76">
        <v>73725</v>
      </c>
      <c r="O340" s="81">
        <v>118245</v>
      </c>
      <c r="P340" s="1">
        <v>15.92</v>
      </c>
      <c r="Q340" s="84">
        <f>IF('1 Implementation Details'!$B$15="yes",K340*1.5,K340)</f>
        <v>33110</v>
      </c>
      <c r="R340" s="54">
        <f>IF('1 Implementation Details'!$B$15="yes",L340*1.5,L340)</f>
        <v>15.92</v>
      </c>
    </row>
    <row r="341" spans="1:18" ht="14.4">
      <c r="A341" s="75" t="s">
        <v>556</v>
      </c>
      <c r="B341" s="76">
        <v>92775</v>
      </c>
      <c r="C341" s="76">
        <v>91740</v>
      </c>
      <c r="D341" s="76">
        <v>91020</v>
      </c>
      <c r="E341" s="76">
        <v>91605</v>
      </c>
      <c r="F341" s="76">
        <v>92055</v>
      </c>
      <c r="G341" s="76" t="e">
        <v>#N/A</v>
      </c>
      <c r="H341" s="76">
        <v>98235</v>
      </c>
      <c r="I341" s="76">
        <v>45750</v>
      </c>
      <c r="J341" s="82">
        <v>26.204999999999998</v>
      </c>
      <c r="K341" s="76">
        <v>36680</v>
      </c>
      <c r="L341" s="83">
        <v>17.64</v>
      </c>
      <c r="M341" s="76" t="e">
        <v>#N/A</v>
      </c>
      <c r="N341" s="76">
        <v>76110</v>
      </c>
      <c r="O341" s="81">
        <v>158760</v>
      </c>
      <c r="P341" s="52">
        <v>17.64</v>
      </c>
      <c r="Q341" s="84">
        <f>IF('1 Implementation Details'!$B$15="yes",K341*1.5,K341)</f>
        <v>36680</v>
      </c>
      <c r="R341" s="85">
        <f>IF('1 Implementation Details'!$B$15="yes",L341*1.5,L341)</f>
        <v>17.64</v>
      </c>
    </row>
    <row r="342" spans="1:18" ht="14.4">
      <c r="A342" s="75" t="s">
        <v>557</v>
      </c>
      <c r="B342" s="79">
        <v>74415</v>
      </c>
      <c r="C342" s="76">
        <v>72375</v>
      </c>
      <c r="D342" s="79">
        <v>73095</v>
      </c>
      <c r="E342" s="79">
        <v>77250</v>
      </c>
      <c r="F342" s="79">
        <v>74910</v>
      </c>
      <c r="G342" s="79">
        <v>74085</v>
      </c>
      <c r="H342" s="79">
        <v>70245</v>
      </c>
      <c r="I342" s="76">
        <v>35730</v>
      </c>
      <c r="J342" s="79">
        <v>27.254999999999999</v>
      </c>
      <c r="K342" s="77">
        <v>31680</v>
      </c>
      <c r="L342" s="80">
        <v>15.23</v>
      </c>
      <c r="M342" s="79">
        <v>84555</v>
      </c>
      <c r="N342" s="76">
        <v>67440</v>
      </c>
      <c r="O342" s="81">
        <v>125055</v>
      </c>
      <c r="P342" s="1">
        <v>15.23</v>
      </c>
      <c r="Q342" s="84">
        <f>IF('1 Implementation Details'!$B$15="yes",K342*1.5,K342)</f>
        <v>31680</v>
      </c>
      <c r="R342" s="54">
        <f>IF('1 Implementation Details'!$B$15="yes",L342*1.5,L342)</f>
        <v>15.23</v>
      </c>
    </row>
    <row r="343" spans="1:18" ht="14.4">
      <c r="A343" s="75" t="s">
        <v>558</v>
      </c>
      <c r="B343" s="76">
        <v>80145</v>
      </c>
      <c r="C343" s="76">
        <v>88710</v>
      </c>
      <c r="D343" s="76">
        <v>90405</v>
      </c>
      <c r="E343" s="76">
        <v>96945</v>
      </c>
      <c r="F343" s="77">
        <v>88710</v>
      </c>
      <c r="G343" s="76">
        <v>90720</v>
      </c>
      <c r="H343" s="76">
        <v>82680</v>
      </c>
      <c r="I343" s="76">
        <v>56715</v>
      </c>
      <c r="J343" s="78">
        <v>27.33</v>
      </c>
      <c r="K343" s="76">
        <v>48700</v>
      </c>
      <c r="L343" s="88">
        <v>23.41</v>
      </c>
      <c r="M343" s="76">
        <v>107130</v>
      </c>
      <c r="N343" s="76">
        <v>92775</v>
      </c>
      <c r="O343" s="81">
        <v>139560</v>
      </c>
      <c r="P343" s="1">
        <v>23.41</v>
      </c>
      <c r="Q343" s="84">
        <f>IF('1 Implementation Details'!$B$15="yes",K343*1.5,K343)</f>
        <v>48700</v>
      </c>
      <c r="R343" s="54">
        <f>IF('1 Implementation Details'!$B$15="yes",L343*1.5,L343)</f>
        <v>23.41</v>
      </c>
    </row>
    <row r="344" spans="1:18" ht="14.4">
      <c r="A344" s="75" t="s">
        <v>559</v>
      </c>
      <c r="B344" s="76">
        <v>74025</v>
      </c>
      <c r="C344" s="76">
        <v>93180</v>
      </c>
      <c r="D344" s="76">
        <v>81750</v>
      </c>
      <c r="E344" s="76">
        <v>94635</v>
      </c>
      <c r="F344" s="77">
        <v>94260</v>
      </c>
      <c r="G344" s="76" t="e">
        <v>#N/A</v>
      </c>
      <c r="H344" s="76" t="e">
        <v>#N/A</v>
      </c>
      <c r="I344" s="76">
        <v>48525</v>
      </c>
      <c r="J344" s="78">
        <v>26.655000000000001</v>
      </c>
      <c r="K344" s="76" t="e">
        <v>#N/A</v>
      </c>
      <c r="L344" s="88" t="e">
        <v>#N/A</v>
      </c>
      <c r="M344" s="76">
        <v>85230</v>
      </c>
      <c r="N344" s="76">
        <v>69630</v>
      </c>
      <c r="O344" s="81">
        <v>138495</v>
      </c>
      <c r="P344" s="1" t="e">
        <v>#N/A</v>
      </c>
      <c r="Q344" s="84" t="e">
        <f>IF('1 Implementation Details'!$B$15="yes",K344*1.5,K344)</f>
        <v>#N/A</v>
      </c>
      <c r="R344" s="54" t="e">
        <f>IF('1 Implementation Details'!$B$15="yes",L344*1.5,L344)</f>
        <v>#N/A</v>
      </c>
    </row>
    <row r="345" spans="1:18" ht="14.4">
      <c r="A345" s="75" t="s">
        <v>560</v>
      </c>
      <c r="B345" s="76">
        <v>89505</v>
      </c>
      <c r="C345" s="76">
        <v>87675</v>
      </c>
      <c r="D345" s="76">
        <v>88380</v>
      </c>
      <c r="E345" s="76">
        <v>87015</v>
      </c>
      <c r="F345" s="76">
        <v>84840</v>
      </c>
      <c r="G345" s="79" t="e">
        <v>#N/A</v>
      </c>
      <c r="H345" s="76">
        <v>95175</v>
      </c>
      <c r="I345" s="76">
        <v>52050</v>
      </c>
      <c r="J345" s="82" t="e">
        <v>#VALUE!</v>
      </c>
      <c r="K345" s="76" t="e">
        <v>#N/A</v>
      </c>
      <c r="L345" s="83" t="e">
        <v>#N/A</v>
      </c>
      <c r="M345" s="76">
        <v>131370</v>
      </c>
      <c r="N345" s="76">
        <v>81450</v>
      </c>
      <c r="O345" s="81">
        <v>147600</v>
      </c>
      <c r="P345" s="52" t="e">
        <v>#N/A</v>
      </c>
      <c r="Q345" s="84" t="e">
        <f>IF('1 Implementation Details'!$B$15="yes",K345*1.5,K345)</f>
        <v>#N/A</v>
      </c>
      <c r="R345" s="85" t="e">
        <f>IF('1 Implementation Details'!$B$15="yes",L345*1.5,L345)</f>
        <v>#N/A</v>
      </c>
    </row>
    <row r="346" spans="1:18" ht="14.4">
      <c r="A346" s="75" t="s">
        <v>561</v>
      </c>
      <c r="B346" s="76">
        <v>136875</v>
      </c>
      <c r="C346" s="76">
        <v>133005</v>
      </c>
      <c r="D346" s="76">
        <v>137655</v>
      </c>
      <c r="E346" s="76">
        <v>124635</v>
      </c>
      <c r="F346" s="77">
        <v>137085</v>
      </c>
      <c r="G346" s="76">
        <v>129540</v>
      </c>
      <c r="H346" s="76" t="e">
        <v>#N/A</v>
      </c>
      <c r="I346" s="76">
        <v>60750</v>
      </c>
      <c r="J346" s="78">
        <v>36.72</v>
      </c>
      <c r="K346" s="76">
        <v>56080</v>
      </c>
      <c r="L346" s="88">
        <v>26.96</v>
      </c>
      <c r="M346" s="76">
        <v>125025</v>
      </c>
      <c r="N346" s="76">
        <v>101670</v>
      </c>
      <c r="O346" s="81">
        <v>214860</v>
      </c>
      <c r="P346" s="1">
        <v>26.96</v>
      </c>
      <c r="Q346" s="84">
        <f>IF('1 Implementation Details'!$B$15="yes",K346*1.5,K346)</f>
        <v>56080</v>
      </c>
      <c r="R346" s="54">
        <f>IF('1 Implementation Details'!$B$15="yes",L346*1.5,L346)</f>
        <v>26.96</v>
      </c>
    </row>
    <row r="347" spans="1:18" ht="14.4">
      <c r="A347" s="75" t="s">
        <v>562</v>
      </c>
      <c r="B347" s="76" t="e">
        <v>#N/A</v>
      </c>
      <c r="C347" s="76">
        <v>95445</v>
      </c>
      <c r="D347" s="76">
        <v>83235</v>
      </c>
      <c r="E347" s="76">
        <v>100290</v>
      </c>
      <c r="F347" s="77" t="e">
        <v>#N/A</v>
      </c>
      <c r="G347" s="76" t="e">
        <v>#N/A</v>
      </c>
      <c r="H347" s="76" t="e">
        <v>#N/A</v>
      </c>
      <c r="I347" s="76">
        <v>45000</v>
      </c>
      <c r="J347" s="78">
        <v>23.204999999999998</v>
      </c>
      <c r="K347" s="76">
        <v>43990</v>
      </c>
      <c r="L347" s="88">
        <v>21.15</v>
      </c>
      <c r="M347" s="76">
        <v>95280</v>
      </c>
      <c r="N347" s="76">
        <v>85470</v>
      </c>
      <c r="O347" s="81">
        <v>140775</v>
      </c>
      <c r="P347" s="1">
        <v>21.15</v>
      </c>
      <c r="Q347" s="84">
        <f>IF('1 Implementation Details'!$B$15="yes",K347*1.5,K347)</f>
        <v>43990</v>
      </c>
      <c r="R347" s="54">
        <f>IF('1 Implementation Details'!$B$15="yes",L347*1.5,L347)</f>
        <v>21.15</v>
      </c>
    </row>
    <row r="348" spans="1:18" ht="14.4">
      <c r="A348" s="75" t="s">
        <v>563</v>
      </c>
      <c r="B348" s="76">
        <v>111300</v>
      </c>
      <c r="C348" s="76">
        <v>113655</v>
      </c>
      <c r="D348" s="76">
        <v>118485</v>
      </c>
      <c r="E348" s="76">
        <v>123435</v>
      </c>
      <c r="F348" s="77">
        <v>112425</v>
      </c>
      <c r="G348" s="76">
        <v>115890</v>
      </c>
      <c r="H348" s="76">
        <v>128835</v>
      </c>
      <c r="I348" s="76">
        <v>53640</v>
      </c>
      <c r="J348" s="78">
        <v>32.295000000000002</v>
      </c>
      <c r="K348" s="76" t="e">
        <v>#N/A</v>
      </c>
      <c r="L348" s="88" t="e">
        <v>#N/A</v>
      </c>
      <c r="M348" s="76">
        <v>131280</v>
      </c>
      <c r="N348" s="76">
        <v>109680</v>
      </c>
      <c r="O348" s="81">
        <v>191565</v>
      </c>
      <c r="P348" s="1" t="e">
        <v>#N/A</v>
      </c>
      <c r="Q348" s="84" t="e">
        <f>IF('1 Implementation Details'!$B$15="yes",K348*1.5,K348)</f>
        <v>#N/A</v>
      </c>
      <c r="R348" s="54" t="e">
        <f>IF('1 Implementation Details'!$B$15="yes",L348*1.5,L348)</f>
        <v>#N/A</v>
      </c>
    </row>
    <row r="349" spans="1:18" ht="14.4">
      <c r="A349" s="75" t="s">
        <v>564</v>
      </c>
      <c r="B349" s="76">
        <v>97185</v>
      </c>
      <c r="C349" s="76">
        <v>96135</v>
      </c>
      <c r="D349" s="76">
        <v>97320</v>
      </c>
      <c r="E349" s="76">
        <v>98175</v>
      </c>
      <c r="F349" s="77">
        <v>100935</v>
      </c>
      <c r="G349" s="76">
        <v>101160</v>
      </c>
      <c r="H349" s="76">
        <v>99630</v>
      </c>
      <c r="I349" s="76">
        <v>45210</v>
      </c>
      <c r="J349" s="78">
        <v>24.3</v>
      </c>
      <c r="K349" s="76">
        <v>27410</v>
      </c>
      <c r="L349" s="88">
        <v>13.18</v>
      </c>
      <c r="M349" s="76">
        <v>108930</v>
      </c>
      <c r="N349" s="76" t="e">
        <v>#N/A</v>
      </c>
      <c r="O349" s="81">
        <v>143610</v>
      </c>
      <c r="P349" s="1">
        <v>13.18</v>
      </c>
      <c r="Q349" s="84">
        <f>IF('1 Implementation Details'!$B$15="yes",K349*1.5,K349)</f>
        <v>27410</v>
      </c>
      <c r="R349" s="54">
        <f>IF('1 Implementation Details'!$B$15="yes",L349*1.5,L349)</f>
        <v>13.18</v>
      </c>
    </row>
    <row r="350" spans="1:18" ht="14.4">
      <c r="A350" s="75" t="s">
        <v>565</v>
      </c>
      <c r="B350" s="76">
        <v>89700</v>
      </c>
      <c r="C350" s="76">
        <v>99840</v>
      </c>
      <c r="D350" s="76">
        <v>108765</v>
      </c>
      <c r="E350" s="76">
        <v>99510</v>
      </c>
      <c r="F350" s="77">
        <v>90765</v>
      </c>
      <c r="G350" s="76">
        <v>101325</v>
      </c>
      <c r="H350" s="76">
        <v>96240</v>
      </c>
      <c r="I350" s="76">
        <v>48900</v>
      </c>
      <c r="J350" s="78">
        <v>20.52</v>
      </c>
      <c r="K350" s="76">
        <v>35970</v>
      </c>
      <c r="L350" s="88">
        <v>17.29</v>
      </c>
      <c r="M350" s="76">
        <v>96915</v>
      </c>
      <c r="N350" s="76">
        <v>77505</v>
      </c>
      <c r="O350" s="81">
        <v>168480</v>
      </c>
      <c r="P350" s="1">
        <v>17.29</v>
      </c>
      <c r="Q350" s="84">
        <f>IF('1 Implementation Details'!$B$15="yes",K350*1.5,K350)</f>
        <v>35970</v>
      </c>
      <c r="R350" s="54">
        <f>IF('1 Implementation Details'!$B$15="yes",L350*1.5,L350)</f>
        <v>17.29</v>
      </c>
    </row>
    <row r="351" spans="1:18" ht="14.4">
      <c r="A351" s="75" t="s">
        <v>566</v>
      </c>
      <c r="B351" s="76">
        <v>73680</v>
      </c>
      <c r="C351" s="76">
        <v>78000</v>
      </c>
      <c r="D351" s="76">
        <v>77640</v>
      </c>
      <c r="E351" s="76">
        <v>87735</v>
      </c>
      <c r="F351" s="77">
        <v>78930</v>
      </c>
      <c r="G351" s="76">
        <v>78810</v>
      </c>
      <c r="H351" s="76">
        <v>96480</v>
      </c>
      <c r="I351" s="76">
        <v>43065</v>
      </c>
      <c r="J351" s="78">
        <v>18.855</v>
      </c>
      <c r="K351" s="76">
        <v>35120</v>
      </c>
      <c r="L351" s="88">
        <v>16.88</v>
      </c>
      <c r="M351" s="76">
        <v>98385</v>
      </c>
      <c r="N351" s="76">
        <v>86910</v>
      </c>
      <c r="O351" s="81">
        <v>136995</v>
      </c>
      <c r="P351" s="1">
        <v>16.88</v>
      </c>
      <c r="Q351" s="84">
        <f>IF('1 Implementation Details'!$B$15="yes",K351*1.5,K351)</f>
        <v>35120</v>
      </c>
      <c r="R351" s="54">
        <f>IF('1 Implementation Details'!$B$15="yes",L351*1.5,L351)</f>
        <v>16.88</v>
      </c>
    </row>
    <row r="352" spans="1:18" ht="14.4">
      <c r="A352" s="75" t="s">
        <v>567</v>
      </c>
      <c r="B352" s="76">
        <v>121050</v>
      </c>
      <c r="C352" s="76">
        <v>133035</v>
      </c>
      <c r="D352" s="76">
        <v>131190</v>
      </c>
      <c r="E352" s="76">
        <v>143175</v>
      </c>
      <c r="F352" s="77">
        <v>127305</v>
      </c>
      <c r="G352" s="76">
        <v>131100</v>
      </c>
      <c r="H352" s="76">
        <v>133470</v>
      </c>
      <c r="I352" s="76">
        <v>67305</v>
      </c>
      <c r="J352" s="78">
        <v>35.97</v>
      </c>
      <c r="K352" s="76">
        <v>39390</v>
      </c>
      <c r="L352" s="88">
        <v>18.940000000000001</v>
      </c>
      <c r="M352" s="76">
        <v>117420</v>
      </c>
      <c r="N352" s="76">
        <v>139935</v>
      </c>
      <c r="O352" s="81">
        <v>212565</v>
      </c>
      <c r="P352" s="1">
        <v>18.940000000000001</v>
      </c>
      <c r="Q352" s="84">
        <f>IF('1 Implementation Details'!$B$15="yes",K352*1.5,K352)</f>
        <v>39390</v>
      </c>
      <c r="R352" s="54">
        <f>IF('1 Implementation Details'!$B$15="yes",L352*1.5,L352)</f>
        <v>18.940000000000001</v>
      </c>
    </row>
    <row r="353" spans="1:18" ht="14.4">
      <c r="A353" s="75" t="s">
        <v>568</v>
      </c>
      <c r="B353" s="79">
        <v>91785</v>
      </c>
      <c r="C353" s="76">
        <v>89805</v>
      </c>
      <c r="D353" s="76">
        <v>92340</v>
      </c>
      <c r="E353" s="76">
        <v>91425</v>
      </c>
      <c r="F353" s="77">
        <v>90720</v>
      </c>
      <c r="G353" s="79">
        <v>94635</v>
      </c>
      <c r="H353" s="76">
        <v>96390</v>
      </c>
      <c r="I353" s="76">
        <v>46605</v>
      </c>
      <c r="J353" s="78">
        <v>32.325000000000003</v>
      </c>
      <c r="K353" s="76">
        <v>49020</v>
      </c>
      <c r="L353" s="88">
        <v>23.57</v>
      </c>
      <c r="M353" s="76">
        <v>100305</v>
      </c>
      <c r="N353" s="76">
        <v>96645</v>
      </c>
      <c r="O353" s="81">
        <v>166125</v>
      </c>
      <c r="P353" s="1">
        <v>23.57</v>
      </c>
      <c r="Q353" s="84">
        <f>IF('1 Implementation Details'!$B$15="yes",K353*1.5,K353)</f>
        <v>49020</v>
      </c>
      <c r="R353" s="54">
        <f>IF('1 Implementation Details'!$B$15="yes",L353*1.5,L353)</f>
        <v>23.57</v>
      </c>
    </row>
    <row r="354" spans="1:18" ht="14.4">
      <c r="A354" s="75" t="s">
        <v>569</v>
      </c>
      <c r="B354" s="76">
        <v>83790</v>
      </c>
      <c r="C354" s="76">
        <v>81525</v>
      </c>
      <c r="D354" s="76">
        <v>80085</v>
      </c>
      <c r="E354" s="76">
        <v>86445</v>
      </c>
      <c r="F354" s="79">
        <v>86145</v>
      </c>
      <c r="G354" s="79">
        <v>77205</v>
      </c>
      <c r="H354" s="79">
        <v>81135</v>
      </c>
      <c r="I354" s="76">
        <v>45825</v>
      </c>
      <c r="J354" s="79">
        <v>31.44</v>
      </c>
      <c r="K354" s="76">
        <v>43900</v>
      </c>
      <c r="L354" s="88">
        <v>21.1</v>
      </c>
      <c r="M354" s="76">
        <v>119160</v>
      </c>
      <c r="N354" s="76">
        <v>83595</v>
      </c>
      <c r="O354" s="81">
        <v>136950</v>
      </c>
      <c r="P354" s="1">
        <v>21.1</v>
      </c>
      <c r="Q354" s="84">
        <f>IF('1 Implementation Details'!$B$15="yes",K354*1.5,K354)</f>
        <v>43900</v>
      </c>
      <c r="R354" s="54">
        <f>IF('1 Implementation Details'!$B$15="yes",L354*1.5,L354)</f>
        <v>21.1</v>
      </c>
    </row>
    <row r="355" spans="1:18" ht="14.4">
      <c r="A355" s="75" t="s">
        <v>570</v>
      </c>
      <c r="B355" s="76">
        <v>89010</v>
      </c>
      <c r="C355" s="76">
        <v>91215</v>
      </c>
      <c r="D355" s="76">
        <v>94050</v>
      </c>
      <c r="E355" s="76">
        <v>96990</v>
      </c>
      <c r="F355" s="77">
        <v>87750</v>
      </c>
      <c r="G355" s="76">
        <v>93810</v>
      </c>
      <c r="H355" s="76" t="e">
        <v>#N/A</v>
      </c>
      <c r="I355" s="76">
        <v>52890</v>
      </c>
      <c r="J355" s="78" t="e">
        <v>#VALUE!</v>
      </c>
      <c r="K355" s="76">
        <v>34270</v>
      </c>
      <c r="L355" s="88">
        <v>16.48</v>
      </c>
      <c r="M355" s="76">
        <v>124875</v>
      </c>
      <c r="N355" s="76">
        <v>101835</v>
      </c>
      <c r="O355" s="81">
        <v>161850</v>
      </c>
      <c r="P355" s="1">
        <v>16.48</v>
      </c>
      <c r="Q355" s="84">
        <f>IF('1 Implementation Details'!$B$15="yes",K355*1.5,K355)</f>
        <v>34270</v>
      </c>
      <c r="R355" s="54">
        <f>IF('1 Implementation Details'!$B$15="yes",L355*1.5,L355)</f>
        <v>16.48</v>
      </c>
    </row>
    <row r="356" spans="1:18" ht="14.4">
      <c r="A356" s="75" t="s">
        <v>571</v>
      </c>
      <c r="B356" s="79">
        <v>88050</v>
      </c>
      <c r="C356" s="76">
        <v>85440</v>
      </c>
      <c r="D356" s="76">
        <v>87840</v>
      </c>
      <c r="E356" s="76">
        <v>92310</v>
      </c>
      <c r="F356" s="77">
        <v>83505</v>
      </c>
      <c r="G356" s="79">
        <v>83820</v>
      </c>
      <c r="H356" s="76">
        <v>91290</v>
      </c>
      <c r="I356" s="76">
        <v>45270</v>
      </c>
      <c r="J356" s="78" t="e">
        <v>#N/A</v>
      </c>
      <c r="K356" s="79" t="e">
        <v>#N/A</v>
      </c>
      <c r="L356" s="80" t="e">
        <v>#N/A</v>
      </c>
      <c r="M356" s="76">
        <v>102525</v>
      </c>
      <c r="N356" s="76">
        <v>95340</v>
      </c>
      <c r="O356" s="81">
        <v>145965</v>
      </c>
      <c r="P356" s="1" t="e">
        <v>#N/A</v>
      </c>
      <c r="Q356" s="1" t="e">
        <f>IF('1 Implementation Details'!$B$15="yes",K356*1.5,K356)</f>
        <v>#N/A</v>
      </c>
      <c r="R356" s="54" t="e">
        <f>IF('1 Implementation Details'!$B$15="yes",L356*1.5,L356)</f>
        <v>#N/A</v>
      </c>
    </row>
    <row r="357" spans="1:18" ht="14.4">
      <c r="A357" s="75" t="s">
        <v>572</v>
      </c>
      <c r="B357" s="76">
        <v>176715</v>
      </c>
      <c r="C357" s="76">
        <v>154440</v>
      </c>
      <c r="D357" s="76">
        <v>143235</v>
      </c>
      <c r="E357" s="76">
        <v>156135</v>
      </c>
      <c r="F357" s="77">
        <v>147810</v>
      </c>
      <c r="G357" s="76">
        <v>134790</v>
      </c>
      <c r="H357" s="76">
        <v>155130</v>
      </c>
      <c r="I357" s="76">
        <v>64545</v>
      </c>
      <c r="J357" s="78">
        <v>40.65</v>
      </c>
      <c r="K357" s="76">
        <v>47070</v>
      </c>
      <c r="L357" s="88">
        <v>22.63</v>
      </c>
      <c r="M357" s="76">
        <v>161685</v>
      </c>
      <c r="N357" s="76">
        <v>115875</v>
      </c>
      <c r="O357" s="81">
        <v>211380</v>
      </c>
      <c r="P357" s="1">
        <v>22.63</v>
      </c>
      <c r="Q357" s="84">
        <f>IF('1 Implementation Details'!$B$15="yes",K357*1.5,K357)</f>
        <v>47070</v>
      </c>
      <c r="R357" s="54">
        <f>IF('1 Implementation Details'!$B$15="yes",L357*1.5,L357)</f>
        <v>22.63</v>
      </c>
    </row>
    <row r="358" spans="1:18" ht="14.4">
      <c r="A358" s="75" t="s">
        <v>573</v>
      </c>
      <c r="B358" s="76">
        <v>80895</v>
      </c>
      <c r="C358" s="76">
        <v>81765</v>
      </c>
      <c r="D358" s="76">
        <v>83190</v>
      </c>
      <c r="E358" s="76">
        <v>86685</v>
      </c>
      <c r="F358" s="77">
        <v>83820</v>
      </c>
      <c r="G358" s="76" t="e">
        <v>#N/A</v>
      </c>
      <c r="H358" s="79">
        <v>84450</v>
      </c>
      <c r="I358" s="76">
        <v>46590</v>
      </c>
      <c r="J358" s="78">
        <v>21.945</v>
      </c>
      <c r="K358" s="76">
        <v>35740</v>
      </c>
      <c r="L358" s="88">
        <v>17.190000000000001</v>
      </c>
      <c r="M358" s="76">
        <v>96510</v>
      </c>
      <c r="N358" s="76">
        <v>85890</v>
      </c>
      <c r="O358" s="81">
        <v>130725</v>
      </c>
      <c r="P358" s="1">
        <v>17.190000000000001</v>
      </c>
      <c r="Q358" s="84">
        <f>IF('1 Implementation Details'!$B$15="yes",K358*1.5,K358)</f>
        <v>35740</v>
      </c>
      <c r="R358" s="54">
        <f>IF('1 Implementation Details'!$B$15="yes",L358*1.5,L358)</f>
        <v>17.190000000000001</v>
      </c>
    </row>
    <row r="359" spans="1:18" ht="14.4">
      <c r="A359" s="75" t="s">
        <v>574</v>
      </c>
      <c r="B359" s="76" t="e">
        <v>#N/A</v>
      </c>
      <c r="C359" s="76">
        <v>80925</v>
      </c>
      <c r="D359" s="76">
        <v>80790</v>
      </c>
      <c r="E359" s="76">
        <v>82815</v>
      </c>
      <c r="F359" s="77">
        <v>78975</v>
      </c>
      <c r="G359" s="76" t="e">
        <v>#N/A</v>
      </c>
      <c r="H359" s="76">
        <v>80355</v>
      </c>
      <c r="I359" s="76">
        <v>42840</v>
      </c>
      <c r="J359" s="78">
        <v>19.8</v>
      </c>
      <c r="K359" s="76">
        <v>43550</v>
      </c>
      <c r="L359" s="88">
        <v>20.94</v>
      </c>
      <c r="M359" s="76">
        <v>105240</v>
      </c>
      <c r="N359" s="76">
        <v>102435</v>
      </c>
      <c r="O359" s="81">
        <v>122955</v>
      </c>
      <c r="P359" s="1">
        <v>20.94</v>
      </c>
      <c r="Q359" s="84">
        <f>IF('1 Implementation Details'!$B$15="yes",K359*1.5,K359)</f>
        <v>43550</v>
      </c>
      <c r="R359" s="54">
        <f>IF('1 Implementation Details'!$B$15="yes",L359*1.5,L359)</f>
        <v>20.94</v>
      </c>
    </row>
    <row r="360" spans="1:18" ht="14.4">
      <c r="A360" s="75" t="s">
        <v>575</v>
      </c>
      <c r="B360" s="76" t="e">
        <v>#N/A</v>
      </c>
      <c r="C360" s="76">
        <v>75330</v>
      </c>
      <c r="D360" s="76" t="e">
        <v>#N/A</v>
      </c>
      <c r="E360" s="76">
        <v>79395</v>
      </c>
      <c r="F360" s="77">
        <v>79110</v>
      </c>
      <c r="G360" s="76" t="e">
        <v>#N/A</v>
      </c>
      <c r="H360" s="76" t="e">
        <v>#N/A</v>
      </c>
      <c r="I360" s="76">
        <v>41055</v>
      </c>
      <c r="J360" s="78">
        <v>35.325000000000003</v>
      </c>
      <c r="K360" s="76" t="e">
        <v>#N/A</v>
      </c>
      <c r="L360" s="88" t="e">
        <v>#N/A</v>
      </c>
      <c r="M360" s="76">
        <v>95595</v>
      </c>
      <c r="N360" s="76" t="e">
        <v>#N/A</v>
      </c>
      <c r="O360" s="81">
        <v>107490</v>
      </c>
      <c r="P360" s="1" t="e">
        <v>#N/A</v>
      </c>
      <c r="Q360" s="84" t="e">
        <f>IF('1 Implementation Details'!$B$15="yes",K360*1.5,K360)</f>
        <v>#N/A</v>
      </c>
      <c r="R360" s="54" t="e">
        <f>IF('1 Implementation Details'!$B$15="yes",L360*1.5,L360)</f>
        <v>#N/A</v>
      </c>
    </row>
    <row r="361" spans="1:18" ht="14.4">
      <c r="A361" s="75" t="s">
        <v>576</v>
      </c>
      <c r="B361" s="76" t="e">
        <v>#N/A</v>
      </c>
      <c r="C361" s="76">
        <v>75825</v>
      </c>
      <c r="D361" s="76" t="e">
        <v>#N/A</v>
      </c>
      <c r="E361" s="76">
        <v>80895</v>
      </c>
      <c r="F361" s="77" t="e">
        <v>#N/A</v>
      </c>
      <c r="G361" s="76" t="e">
        <v>#N/A</v>
      </c>
      <c r="H361" s="76">
        <v>75900</v>
      </c>
      <c r="I361" s="76">
        <v>42840</v>
      </c>
      <c r="J361" s="79">
        <v>22.71</v>
      </c>
      <c r="K361" s="77">
        <v>41510</v>
      </c>
      <c r="L361" s="80">
        <v>19.96</v>
      </c>
      <c r="M361" s="76">
        <v>105840</v>
      </c>
      <c r="N361" s="79">
        <v>84960</v>
      </c>
      <c r="O361" s="81">
        <v>126375</v>
      </c>
      <c r="P361" s="1">
        <v>19.96</v>
      </c>
      <c r="Q361" s="84">
        <f>IF('1 Implementation Details'!$B$15="yes",K361*1.5,K361)</f>
        <v>41510</v>
      </c>
      <c r="R361" s="54">
        <f>IF('1 Implementation Details'!$B$15="yes",L361*1.5,L361)</f>
        <v>19.96</v>
      </c>
    </row>
    <row r="362" spans="1:18" ht="14.4">
      <c r="A362" s="75" t="s">
        <v>577</v>
      </c>
      <c r="B362" s="76">
        <v>82275</v>
      </c>
      <c r="C362" s="76">
        <v>89145</v>
      </c>
      <c r="D362" s="76">
        <v>90375</v>
      </c>
      <c r="E362" s="76">
        <v>105165</v>
      </c>
      <c r="F362" s="77">
        <v>93090</v>
      </c>
      <c r="G362" s="76">
        <v>88665</v>
      </c>
      <c r="H362" s="76">
        <v>103665</v>
      </c>
      <c r="I362" s="76">
        <v>51495</v>
      </c>
      <c r="J362" s="78">
        <v>29.28</v>
      </c>
      <c r="K362" s="76">
        <v>44050</v>
      </c>
      <c r="L362" s="88">
        <v>21.18</v>
      </c>
      <c r="M362" s="76">
        <v>98370</v>
      </c>
      <c r="N362" s="76">
        <v>82965</v>
      </c>
      <c r="O362" s="81">
        <v>150390</v>
      </c>
      <c r="P362" s="1">
        <v>21.18</v>
      </c>
      <c r="Q362" s="84">
        <f>IF('1 Implementation Details'!$B$15="yes",K362*1.5,K362)</f>
        <v>44050</v>
      </c>
      <c r="R362" s="54">
        <f>IF('1 Implementation Details'!$B$15="yes",L362*1.5,L362)</f>
        <v>21.18</v>
      </c>
    </row>
    <row r="363" spans="1:18" ht="14.4">
      <c r="A363" s="75" t="s">
        <v>578</v>
      </c>
      <c r="B363" s="76">
        <v>107430</v>
      </c>
      <c r="C363" s="76">
        <v>115095</v>
      </c>
      <c r="D363" s="76">
        <v>117150</v>
      </c>
      <c r="E363" s="76">
        <v>115770</v>
      </c>
      <c r="F363" s="77">
        <v>112815</v>
      </c>
      <c r="G363" s="76">
        <v>124440</v>
      </c>
      <c r="H363" s="76">
        <v>112860</v>
      </c>
      <c r="I363" s="76">
        <v>53910</v>
      </c>
      <c r="J363" s="78">
        <v>33</v>
      </c>
      <c r="K363" s="76">
        <v>44850</v>
      </c>
      <c r="L363" s="88">
        <v>21.56</v>
      </c>
      <c r="M363" s="76">
        <v>118905</v>
      </c>
      <c r="N363" s="76">
        <v>108240</v>
      </c>
      <c r="O363" s="81">
        <v>188010</v>
      </c>
      <c r="P363" s="1">
        <v>21.56</v>
      </c>
      <c r="Q363" s="84">
        <f>IF('1 Implementation Details'!$B$15="yes",K363*1.5,K363)</f>
        <v>44850</v>
      </c>
      <c r="R363" s="54">
        <f>IF('1 Implementation Details'!$B$15="yes",L363*1.5,L363)</f>
        <v>21.56</v>
      </c>
    </row>
    <row r="364" spans="1:18" ht="14.4">
      <c r="A364" s="75" t="s">
        <v>579</v>
      </c>
      <c r="B364" s="76">
        <v>84945</v>
      </c>
      <c r="C364" s="76">
        <v>87840</v>
      </c>
      <c r="D364" s="76">
        <v>92505</v>
      </c>
      <c r="E364" s="76">
        <v>105690</v>
      </c>
      <c r="F364" s="77">
        <v>87390</v>
      </c>
      <c r="G364" s="76">
        <v>89010</v>
      </c>
      <c r="H364" s="76">
        <v>111105</v>
      </c>
      <c r="I364" s="76">
        <v>53535</v>
      </c>
      <c r="J364" s="78">
        <v>28.68</v>
      </c>
      <c r="K364" s="76">
        <v>49300</v>
      </c>
      <c r="L364" s="88">
        <v>23.7</v>
      </c>
      <c r="M364" s="76">
        <v>100695</v>
      </c>
      <c r="N364" s="76">
        <v>97635</v>
      </c>
      <c r="O364" s="81">
        <v>137070</v>
      </c>
      <c r="P364" s="1">
        <v>23.7</v>
      </c>
      <c r="Q364" s="84">
        <f>IF('1 Implementation Details'!$B$15="yes",K364*1.5,K364)</f>
        <v>49300</v>
      </c>
      <c r="R364" s="54">
        <f>IF('1 Implementation Details'!$B$15="yes",L364*1.5,L364)</f>
        <v>23.7</v>
      </c>
    </row>
    <row r="365" spans="1:18" ht="14.4">
      <c r="A365" s="75" t="s">
        <v>580</v>
      </c>
      <c r="B365" s="79">
        <v>73530</v>
      </c>
      <c r="C365" s="76">
        <v>73515</v>
      </c>
      <c r="D365" s="76">
        <v>79485</v>
      </c>
      <c r="E365" s="76">
        <v>78825</v>
      </c>
      <c r="F365" s="79">
        <v>79155</v>
      </c>
      <c r="G365" s="79">
        <v>84180</v>
      </c>
      <c r="H365" s="79">
        <v>77205</v>
      </c>
      <c r="I365" s="76">
        <v>40545</v>
      </c>
      <c r="J365" s="78">
        <v>23.324999999999999</v>
      </c>
      <c r="K365" s="76">
        <v>37600</v>
      </c>
      <c r="L365" s="88">
        <v>18.079999999999998</v>
      </c>
      <c r="M365" s="76">
        <v>93450</v>
      </c>
      <c r="N365" s="79">
        <v>77760</v>
      </c>
      <c r="O365" s="81">
        <v>121770</v>
      </c>
      <c r="P365" s="1">
        <v>18.079999999999998</v>
      </c>
      <c r="Q365" s="84">
        <f>IF('1 Implementation Details'!$B$15="yes",K365*1.5,K365)</f>
        <v>37600</v>
      </c>
      <c r="R365" s="54">
        <f>IF('1 Implementation Details'!$B$15="yes",L365*1.5,L365)</f>
        <v>18.079999999999998</v>
      </c>
    </row>
    <row r="366" spans="1:18" ht="14.4">
      <c r="A366" s="75" t="s">
        <v>581</v>
      </c>
      <c r="B366" s="79" t="e">
        <v>#N/A</v>
      </c>
      <c r="C366" s="76">
        <v>77310</v>
      </c>
      <c r="D366" s="76">
        <v>76485</v>
      </c>
      <c r="E366" s="76">
        <v>78885</v>
      </c>
      <c r="F366" s="77">
        <v>80805</v>
      </c>
      <c r="G366" s="79" t="e">
        <v>#N/A</v>
      </c>
      <c r="H366" s="79">
        <v>73185</v>
      </c>
      <c r="I366" s="76">
        <v>51315</v>
      </c>
      <c r="J366" s="79" t="e">
        <v>#N/A</v>
      </c>
      <c r="K366" s="79" t="e">
        <v>#N/A</v>
      </c>
      <c r="L366" s="80" t="e">
        <v>#N/A</v>
      </c>
      <c r="M366" s="79">
        <v>108780</v>
      </c>
      <c r="N366" s="79">
        <v>81360</v>
      </c>
      <c r="O366" s="81">
        <v>121005</v>
      </c>
      <c r="P366" s="1" t="e">
        <v>#N/A</v>
      </c>
      <c r="Q366" s="1" t="e">
        <f>IF('1 Implementation Details'!$B$15="yes",K366*1.5,K366)</f>
        <v>#N/A</v>
      </c>
      <c r="R366" s="54" t="e">
        <f>IF('1 Implementation Details'!$B$15="yes",L366*1.5,L366)</f>
        <v>#N/A</v>
      </c>
    </row>
    <row r="367" spans="1:18" ht="14.4">
      <c r="A367" s="75" t="s">
        <v>582</v>
      </c>
      <c r="B367" s="76">
        <v>99105</v>
      </c>
      <c r="C367" s="76">
        <v>109335</v>
      </c>
      <c r="D367" s="76">
        <v>105960</v>
      </c>
      <c r="E367" s="76">
        <v>123975</v>
      </c>
      <c r="F367" s="77">
        <v>101400</v>
      </c>
      <c r="G367" s="76">
        <v>128595</v>
      </c>
      <c r="H367" s="76">
        <v>109515</v>
      </c>
      <c r="I367" s="76">
        <v>50910</v>
      </c>
      <c r="J367" s="78">
        <v>26.024999999999999</v>
      </c>
      <c r="K367" s="76">
        <v>42400</v>
      </c>
      <c r="L367" s="88">
        <v>20.39</v>
      </c>
      <c r="M367" s="76">
        <v>108990</v>
      </c>
      <c r="N367" s="76">
        <v>96885</v>
      </c>
      <c r="O367" s="81">
        <v>155130</v>
      </c>
      <c r="P367" s="1">
        <v>20.39</v>
      </c>
      <c r="Q367" s="84">
        <f>IF('1 Implementation Details'!$B$15="yes",K367*1.5,K367)</f>
        <v>42400</v>
      </c>
      <c r="R367" s="54">
        <f>IF('1 Implementation Details'!$B$15="yes",L367*1.5,L367)</f>
        <v>20.39</v>
      </c>
    </row>
    <row r="368" spans="1:18" ht="14.4">
      <c r="A368" s="75" t="s">
        <v>583</v>
      </c>
      <c r="B368" s="76" t="e">
        <v>#N/A</v>
      </c>
      <c r="C368" s="76">
        <v>105870</v>
      </c>
      <c r="D368" s="76">
        <v>114750</v>
      </c>
      <c r="E368" s="76">
        <v>116310</v>
      </c>
      <c r="F368" s="76">
        <v>101955</v>
      </c>
      <c r="G368" s="76">
        <v>108285</v>
      </c>
      <c r="H368" s="76">
        <v>107940</v>
      </c>
      <c r="I368" s="76">
        <v>57945</v>
      </c>
      <c r="J368" s="78">
        <v>30.645</v>
      </c>
      <c r="K368" s="76" t="e">
        <v>#N/A</v>
      </c>
      <c r="L368" s="88" t="e">
        <v>#N/A</v>
      </c>
      <c r="M368" s="76">
        <v>111480</v>
      </c>
      <c r="N368" s="76">
        <v>87165</v>
      </c>
      <c r="O368" s="81">
        <v>155400</v>
      </c>
      <c r="P368" s="1" t="e">
        <v>#N/A</v>
      </c>
      <c r="Q368" s="84" t="e">
        <f>IF('1 Implementation Details'!$B$15="yes",K368*1.5,K368)</f>
        <v>#N/A</v>
      </c>
      <c r="R368" s="54" t="e">
        <f>IF('1 Implementation Details'!$B$15="yes",L368*1.5,L368)</f>
        <v>#N/A</v>
      </c>
    </row>
    <row r="369" spans="1:18" ht="14.4">
      <c r="A369" s="75" t="s">
        <v>584</v>
      </c>
      <c r="B369" s="76" t="e">
        <v>#N/A</v>
      </c>
      <c r="C369" s="76" t="e">
        <v>#N/A</v>
      </c>
      <c r="D369" s="76" t="e">
        <v>#N/A</v>
      </c>
      <c r="E369" s="76">
        <v>88305</v>
      </c>
      <c r="F369" s="77" t="e">
        <v>#N/A</v>
      </c>
      <c r="G369" s="79" t="e">
        <v>#N/A</v>
      </c>
      <c r="H369" s="76" t="e">
        <v>#N/A</v>
      </c>
      <c r="I369" s="76">
        <v>49845</v>
      </c>
      <c r="J369" s="79" t="e">
        <v>#N/A</v>
      </c>
      <c r="K369" s="76" t="e">
        <v>#N/A</v>
      </c>
      <c r="L369" s="88" t="e">
        <v>#N/A</v>
      </c>
      <c r="M369" s="76" t="e">
        <v>#N/A</v>
      </c>
      <c r="N369" s="76">
        <v>78135</v>
      </c>
      <c r="O369" s="81">
        <v>134460</v>
      </c>
      <c r="P369" s="1" t="e">
        <v>#N/A</v>
      </c>
      <c r="Q369" s="84" t="e">
        <f>IF('1 Implementation Details'!$B$15="yes",K369*1.5,K369)</f>
        <v>#N/A</v>
      </c>
      <c r="R369" s="54" t="e">
        <f>IF('1 Implementation Details'!$B$15="yes",L369*1.5,L369)</f>
        <v>#N/A</v>
      </c>
    </row>
    <row r="370" spans="1:18" ht="14.4">
      <c r="A370" s="75" t="s">
        <v>585</v>
      </c>
      <c r="B370" s="76" t="e">
        <v>#N/A</v>
      </c>
      <c r="C370" s="76">
        <v>58575</v>
      </c>
      <c r="D370" s="76">
        <v>55665</v>
      </c>
      <c r="E370" s="76">
        <v>44190</v>
      </c>
      <c r="F370" s="77">
        <v>55830</v>
      </c>
      <c r="G370" s="76" t="e">
        <v>#N/A</v>
      </c>
      <c r="H370" s="76" t="e">
        <v>#N/A</v>
      </c>
      <c r="I370" s="76">
        <v>34470</v>
      </c>
      <c r="J370" s="78" t="e">
        <v>#N/A</v>
      </c>
      <c r="K370" s="76" t="e">
        <v>#N/A</v>
      </c>
      <c r="L370" s="88" t="e">
        <v>#N/A</v>
      </c>
      <c r="M370" s="76">
        <v>42195</v>
      </c>
      <c r="N370" s="76">
        <v>56175</v>
      </c>
      <c r="O370" s="81">
        <v>86280</v>
      </c>
      <c r="P370" s="1" t="e">
        <v>#N/A</v>
      </c>
      <c r="Q370" s="84" t="e">
        <f>IF('1 Implementation Details'!$B$15="yes",K370*1.5,K370)</f>
        <v>#N/A</v>
      </c>
      <c r="R370" s="54" t="e">
        <f>IF('1 Implementation Details'!$B$15="yes",L370*1.5,L370)</f>
        <v>#N/A</v>
      </c>
    </row>
    <row r="371" spans="1:18" ht="14.4">
      <c r="A371" s="75" t="s">
        <v>586</v>
      </c>
      <c r="B371" s="76">
        <v>76905</v>
      </c>
      <c r="C371" s="76">
        <v>77550</v>
      </c>
      <c r="D371" s="76">
        <v>93285</v>
      </c>
      <c r="E371" s="76">
        <v>80265</v>
      </c>
      <c r="F371" s="79">
        <v>78855</v>
      </c>
      <c r="G371" s="79" t="e">
        <v>#N/A</v>
      </c>
      <c r="H371" s="76">
        <v>80640</v>
      </c>
      <c r="I371" s="76">
        <v>46965</v>
      </c>
      <c r="J371" s="78">
        <v>23.76</v>
      </c>
      <c r="K371" s="77">
        <v>38960</v>
      </c>
      <c r="L371" s="80">
        <v>18.73</v>
      </c>
      <c r="M371" s="76">
        <v>103680</v>
      </c>
      <c r="N371" s="76">
        <v>82350</v>
      </c>
      <c r="O371" s="81">
        <v>143610</v>
      </c>
      <c r="P371" s="1">
        <v>18.73</v>
      </c>
      <c r="Q371" s="84">
        <f>IF('1 Implementation Details'!$B$15="yes",K371*1.5,K371)</f>
        <v>38960</v>
      </c>
      <c r="R371" s="54">
        <f>IF('1 Implementation Details'!$B$15="yes",L371*1.5,L371)</f>
        <v>18.73</v>
      </c>
    </row>
    <row r="372" spans="1:18" ht="14.4">
      <c r="A372" s="75" t="s">
        <v>587</v>
      </c>
      <c r="B372" s="76">
        <v>98730</v>
      </c>
      <c r="C372" s="76">
        <v>104355</v>
      </c>
      <c r="D372" s="76">
        <v>99645</v>
      </c>
      <c r="E372" s="76">
        <v>103620</v>
      </c>
      <c r="F372" s="77">
        <v>102870</v>
      </c>
      <c r="G372" s="76">
        <v>98580</v>
      </c>
      <c r="H372" s="76">
        <v>102600</v>
      </c>
      <c r="I372" s="76">
        <v>66225</v>
      </c>
      <c r="J372" s="78">
        <v>26.52</v>
      </c>
      <c r="K372" s="77">
        <v>50870</v>
      </c>
      <c r="L372" s="80">
        <v>24.46</v>
      </c>
      <c r="M372" s="76">
        <v>117105</v>
      </c>
      <c r="N372" s="76">
        <v>90930</v>
      </c>
      <c r="O372" s="81">
        <v>157635</v>
      </c>
      <c r="P372" s="1">
        <v>24.46</v>
      </c>
      <c r="Q372" s="84">
        <f>IF('1 Implementation Details'!$B$15="yes",K372*1.5,K372)</f>
        <v>50870</v>
      </c>
      <c r="R372" s="54">
        <f>IF('1 Implementation Details'!$B$15="yes",L372*1.5,L372)</f>
        <v>24.46</v>
      </c>
    </row>
    <row r="373" spans="1:18" ht="14.4">
      <c r="A373" s="75" t="s">
        <v>588</v>
      </c>
      <c r="B373" s="76">
        <v>136740</v>
      </c>
      <c r="C373" s="76">
        <v>138660</v>
      </c>
      <c r="D373" s="76">
        <v>132510</v>
      </c>
      <c r="E373" s="76">
        <v>141870</v>
      </c>
      <c r="F373" s="77">
        <v>147975</v>
      </c>
      <c r="G373" s="79">
        <v>140940</v>
      </c>
      <c r="H373" s="79">
        <v>139935</v>
      </c>
      <c r="I373" s="76">
        <v>64290</v>
      </c>
      <c r="J373" s="78">
        <v>41.82</v>
      </c>
      <c r="K373" s="76">
        <v>55690</v>
      </c>
      <c r="L373" s="88">
        <v>26.77</v>
      </c>
      <c r="M373" s="76">
        <v>123915</v>
      </c>
      <c r="N373" s="76">
        <v>125655</v>
      </c>
      <c r="O373" s="81">
        <v>197820</v>
      </c>
      <c r="P373" s="1">
        <v>26.77</v>
      </c>
      <c r="Q373" s="84">
        <f>IF('1 Implementation Details'!$B$15="yes",K373*1.5,K373)</f>
        <v>55690</v>
      </c>
      <c r="R373" s="54">
        <f>IF('1 Implementation Details'!$B$15="yes",L373*1.5,L373)</f>
        <v>26.77</v>
      </c>
    </row>
    <row r="374" spans="1:18" ht="14.4">
      <c r="A374" s="75" t="s">
        <v>589</v>
      </c>
      <c r="B374" s="76">
        <v>100560</v>
      </c>
      <c r="C374" s="76">
        <v>104040</v>
      </c>
      <c r="D374" s="76">
        <v>107250</v>
      </c>
      <c r="E374" s="76">
        <v>113745</v>
      </c>
      <c r="F374" s="77">
        <v>102015</v>
      </c>
      <c r="G374" s="76">
        <v>99945</v>
      </c>
      <c r="H374" s="76">
        <v>111480</v>
      </c>
      <c r="I374" s="76">
        <v>60180</v>
      </c>
      <c r="J374" s="79">
        <v>25.38</v>
      </c>
      <c r="K374" s="76">
        <v>55370</v>
      </c>
      <c r="L374" s="88">
        <v>26.62</v>
      </c>
      <c r="M374" s="76">
        <v>110280</v>
      </c>
      <c r="N374" s="76">
        <v>102735</v>
      </c>
      <c r="O374" s="81">
        <v>161010</v>
      </c>
      <c r="P374" s="1">
        <v>26.62</v>
      </c>
      <c r="Q374" s="84">
        <f>IF('1 Implementation Details'!$B$15="yes",K374*1.5,K374)</f>
        <v>55370</v>
      </c>
      <c r="R374" s="54">
        <f>IF('1 Implementation Details'!$B$15="yes",L374*1.5,L374)</f>
        <v>26.62</v>
      </c>
    </row>
    <row r="375" spans="1:18" ht="14.4">
      <c r="A375" s="75" t="s">
        <v>590</v>
      </c>
      <c r="B375" s="76">
        <v>71610</v>
      </c>
      <c r="C375" s="76">
        <v>74430</v>
      </c>
      <c r="D375" s="76">
        <v>76695</v>
      </c>
      <c r="E375" s="76">
        <v>82590</v>
      </c>
      <c r="F375" s="77">
        <v>76860</v>
      </c>
      <c r="G375" s="79" t="e">
        <v>#N/A</v>
      </c>
      <c r="H375" s="79" t="e">
        <v>#N/A</v>
      </c>
      <c r="I375" s="76">
        <v>48780</v>
      </c>
      <c r="J375" s="78">
        <v>28.815000000000001</v>
      </c>
      <c r="K375" s="76">
        <v>51870</v>
      </c>
      <c r="L375" s="88">
        <v>24.94</v>
      </c>
      <c r="M375" s="76">
        <v>86490</v>
      </c>
      <c r="N375" s="76">
        <v>78720</v>
      </c>
      <c r="O375" s="81">
        <v>118545</v>
      </c>
      <c r="P375" s="1">
        <v>24.94</v>
      </c>
      <c r="Q375" s="84">
        <f>IF('1 Implementation Details'!$B$15="yes",K375*1.5,K375)</f>
        <v>51870</v>
      </c>
      <c r="R375" s="54">
        <f>IF('1 Implementation Details'!$B$15="yes",L375*1.5,L375)</f>
        <v>24.94</v>
      </c>
    </row>
    <row r="376" spans="1:18" ht="14.4">
      <c r="A376" s="75" t="s">
        <v>591</v>
      </c>
      <c r="B376" s="76">
        <v>127110</v>
      </c>
      <c r="C376" s="76">
        <v>120420</v>
      </c>
      <c r="D376" s="76">
        <v>119715</v>
      </c>
      <c r="E376" s="76">
        <v>119070</v>
      </c>
      <c r="F376" s="77">
        <v>116025</v>
      </c>
      <c r="G376" s="76">
        <v>132810</v>
      </c>
      <c r="H376" s="76">
        <v>120525</v>
      </c>
      <c r="I376" s="76">
        <v>58410</v>
      </c>
      <c r="J376" s="78">
        <v>32.024999999999999</v>
      </c>
      <c r="K376" s="76">
        <v>55820</v>
      </c>
      <c r="L376" s="88">
        <v>26.84</v>
      </c>
      <c r="M376" s="76">
        <v>100440</v>
      </c>
      <c r="N376" s="76">
        <v>111540</v>
      </c>
      <c r="O376" s="81">
        <v>167565</v>
      </c>
      <c r="P376" s="1">
        <v>26.84</v>
      </c>
      <c r="Q376" s="84">
        <f>IF('1 Implementation Details'!$B$15="yes",K376*1.5,K376)</f>
        <v>55820</v>
      </c>
      <c r="R376" s="54">
        <f>IF('1 Implementation Details'!$B$15="yes",L376*1.5,L376)</f>
        <v>26.84</v>
      </c>
    </row>
    <row r="377" spans="1:18" ht="14.4">
      <c r="A377" s="75" t="s">
        <v>592</v>
      </c>
      <c r="B377" s="76">
        <v>91665</v>
      </c>
      <c r="C377" s="76">
        <v>99915</v>
      </c>
      <c r="D377" s="76">
        <v>91515</v>
      </c>
      <c r="E377" s="76">
        <v>99660</v>
      </c>
      <c r="F377" s="77">
        <v>69645</v>
      </c>
      <c r="G377" s="76">
        <v>93090</v>
      </c>
      <c r="H377" s="76">
        <v>90600</v>
      </c>
      <c r="I377" s="76">
        <v>45900</v>
      </c>
      <c r="J377" s="78">
        <v>27.135000000000002</v>
      </c>
      <c r="K377" s="76">
        <v>44730</v>
      </c>
      <c r="L377" s="88">
        <v>21.51</v>
      </c>
      <c r="M377" s="76">
        <v>87270</v>
      </c>
      <c r="N377" s="76">
        <v>81600</v>
      </c>
      <c r="O377" s="81">
        <v>161715</v>
      </c>
      <c r="P377" s="1">
        <v>21.51</v>
      </c>
      <c r="Q377" s="84">
        <f>IF('1 Implementation Details'!$B$15="yes",K377*1.5,K377)</f>
        <v>44730</v>
      </c>
      <c r="R377" s="54">
        <f>IF('1 Implementation Details'!$B$15="yes",L377*1.5,L377)</f>
        <v>21.51</v>
      </c>
    </row>
    <row r="378" spans="1:18" ht="14.4">
      <c r="A378" s="75" t="s">
        <v>593</v>
      </c>
      <c r="B378" s="76">
        <v>89505</v>
      </c>
      <c r="C378" s="76">
        <v>86730</v>
      </c>
      <c r="D378" s="76">
        <v>85725</v>
      </c>
      <c r="E378" s="76">
        <v>89205</v>
      </c>
      <c r="F378" s="77">
        <v>81555</v>
      </c>
      <c r="G378" s="79">
        <v>89475</v>
      </c>
      <c r="H378" s="79">
        <v>88980</v>
      </c>
      <c r="I378" s="76">
        <v>55980</v>
      </c>
      <c r="J378" s="78" t="e">
        <v>#N/A</v>
      </c>
      <c r="K378" s="76">
        <v>39460</v>
      </c>
      <c r="L378" s="88">
        <v>18.97</v>
      </c>
      <c r="M378" s="76" t="e">
        <v>#N/A</v>
      </c>
      <c r="N378" s="76">
        <v>87900</v>
      </c>
      <c r="O378" s="81">
        <v>147615</v>
      </c>
      <c r="P378" s="1">
        <v>18.97</v>
      </c>
      <c r="Q378" s="84">
        <f>IF('1 Implementation Details'!$B$15="yes",K378*1.5,K378)</f>
        <v>39460</v>
      </c>
      <c r="R378" s="54">
        <f>IF('1 Implementation Details'!$B$15="yes",L378*1.5,L378)</f>
        <v>18.97</v>
      </c>
    </row>
    <row r="379" spans="1:18" ht="14.4">
      <c r="A379" s="75" t="s">
        <v>594</v>
      </c>
      <c r="B379" s="76" t="e">
        <v>#N/A</v>
      </c>
      <c r="C379" s="76">
        <v>61260</v>
      </c>
      <c r="D379" s="76">
        <v>61770</v>
      </c>
      <c r="E379" s="76">
        <v>54360</v>
      </c>
      <c r="F379" s="76">
        <v>58125</v>
      </c>
      <c r="G379" s="76" t="e">
        <v>#N/A</v>
      </c>
      <c r="H379" s="76" t="e">
        <v>#N/A</v>
      </c>
      <c r="I379" s="76">
        <v>35085</v>
      </c>
      <c r="J379" s="82" t="e">
        <v>#N/A</v>
      </c>
      <c r="K379" s="76" t="e">
        <v>#N/A</v>
      </c>
      <c r="L379" s="83" t="e">
        <v>#N/A</v>
      </c>
      <c r="M379" s="76" t="e">
        <v>#N/A</v>
      </c>
      <c r="N379" s="76">
        <v>61695</v>
      </c>
      <c r="O379" s="81">
        <v>88140</v>
      </c>
      <c r="P379" s="52" t="e">
        <v>#N/A</v>
      </c>
      <c r="Q379" s="84" t="e">
        <f>IF('1 Implementation Details'!$B$15="yes",K379*1.5,K379)</f>
        <v>#N/A</v>
      </c>
      <c r="R379" s="85" t="e">
        <f>IF('1 Implementation Details'!$B$15="yes",L379*1.5,L379)</f>
        <v>#N/A</v>
      </c>
    </row>
    <row r="380" spans="1:18" ht="14.4">
      <c r="A380" s="75" t="s">
        <v>595</v>
      </c>
      <c r="B380" s="76">
        <v>116325</v>
      </c>
      <c r="C380" s="76">
        <v>115470</v>
      </c>
      <c r="D380" s="76" t="e">
        <v>#N/A</v>
      </c>
      <c r="E380" s="76" t="e">
        <v>#N/A</v>
      </c>
      <c r="F380" s="77" t="e">
        <v>#N/A</v>
      </c>
      <c r="G380" s="76" t="e">
        <v>#N/A</v>
      </c>
      <c r="H380" s="76">
        <v>117495</v>
      </c>
      <c r="I380" s="76">
        <v>50880</v>
      </c>
      <c r="J380" s="78" t="e">
        <v>#N/A</v>
      </c>
      <c r="K380" s="76" t="e">
        <v>#N/A</v>
      </c>
      <c r="L380" s="88" t="e">
        <v>#N/A</v>
      </c>
      <c r="M380" s="76">
        <v>129975</v>
      </c>
      <c r="N380" s="76" t="e">
        <v>#N/A</v>
      </c>
      <c r="O380" s="81">
        <v>157335</v>
      </c>
      <c r="P380" s="1" t="e">
        <v>#N/A</v>
      </c>
      <c r="Q380" s="84" t="e">
        <f>IF('1 Implementation Details'!$B$15="yes",K380*1.5,K380)</f>
        <v>#N/A</v>
      </c>
      <c r="R380" s="54" t="e">
        <f>IF('1 Implementation Details'!$B$15="yes",L380*1.5,L380)</f>
        <v>#N/A</v>
      </c>
    </row>
    <row r="381" spans="1:18" ht="14.4">
      <c r="A381" s="75" t="s">
        <v>596</v>
      </c>
      <c r="B381" s="76">
        <v>89670</v>
      </c>
      <c r="C381" s="76">
        <v>91515</v>
      </c>
      <c r="D381" s="76">
        <v>96600</v>
      </c>
      <c r="E381" s="76">
        <v>100335</v>
      </c>
      <c r="F381" s="77">
        <v>91545</v>
      </c>
      <c r="G381" s="76">
        <v>92310</v>
      </c>
      <c r="H381" s="76">
        <v>98955</v>
      </c>
      <c r="I381" s="76">
        <v>53490</v>
      </c>
      <c r="J381" s="78" t="e">
        <v>#VALUE!</v>
      </c>
      <c r="K381" s="76" t="e">
        <v>#N/A</v>
      </c>
      <c r="L381" s="88" t="e">
        <v>#N/A</v>
      </c>
      <c r="M381" s="76">
        <v>144330</v>
      </c>
      <c r="N381" s="76">
        <v>103905</v>
      </c>
      <c r="O381" s="81">
        <v>165360</v>
      </c>
      <c r="P381" s="1" t="e">
        <v>#N/A</v>
      </c>
      <c r="Q381" s="84" t="e">
        <f>IF('1 Implementation Details'!$B$15="yes",K381*1.5,K381)</f>
        <v>#N/A</v>
      </c>
      <c r="R381" s="54" t="e">
        <f>IF('1 Implementation Details'!$B$15="yes",L381*1.5,L381)</f>
        <v>#N/A</v>
      </c>
    </row>
    <row r="382" spans="1:18" ht="14.4">
      <c r="A382" s="75" t="s">
        <v>597</v>
      </c>
      <c r="B382" s="79">
        <v>82935</v>
      </c>
      <c r="C382" s="76">
        <v>85620</v>
      </c>
      <c r="D382" s="76">
        <v>83820</v>
      </c>
      <c r="E382" s="76">
        <v>82020</v>
      </c>
      <c r="F382" s="79">
        <v>90705</v>
      </c>
      <c r="G382" s="79">
        <v>93960</v>
      </c>
      <c r="H382" s="79">
        <v>77850</v>
      </c>
      <c r="I382" s="76">
        <v>45975</v>
      </c>
      <c r="J382" s="78">
        <v>25.29</v>
      </c>
      <c r="K382" s="76">
        <v>41190</v>
      </c>
      <c r="L382" s="88">
        <v>19.8</v>
      </c>
      <c r="M382" s="76">
        <v>96630</v>
      </c>
      <c r="N382" s="76">
        <v>102120</v>
      </c>
      <c r="O382" s="81">
        <v>137280</v>
      </c>
      <c r="P382" s="1">
        <v>19.8</v>
      </c>
      <c r="Q382" s="84">
        <f>IF('1 Implementation Details'!$B$15="yes",K382*1.5,K382)</f>
        <v>41190</v>
      </c>
      <c r="R382" s="54">
        <f>IF('1 Implementation Details'!$B$15="yes",L382*1.5,L382)</f>
        <v>19.8</v>
      </c>
    </row>
    <row r="383" spans="1:18" ht="14.4">
      <c r="A383" s="75" t="s">
        <v>598</v>
      </c>
      <c r="B383" s="79">
        <v>79230</v>
      </c>
      <c r="C383" s="76">
        <v>78120</v>
      </c>
      <c r="D383" s="76">
        <v>80100</v>
      </c>
      <c r="E383" s="76">
        <v>76890</v>
      </c>
      <c r="F383" s="79">
        <v>82845</v>
      </c>
      <c r="G383" s="79">
        <v>81150</v>
      </c>
      <c r="H383" s="79">
        <v>82455</v>
      </c>
      <c r="I383" s="76">
        <v>41265</v>
      </c>
      <c r="J383" s="79">
        <v>21.93</v>
      </c>
      <c r="K383" s="77">
        <v>49430</v>
      </c>
      <c r="L383" s="80">
        <v>23.76</v>
      </c>
      <c r="M383" s="79">
        <v>106770</v>
      </c>
      <c r="N383" s="79">
        <v>78585</v>
      </c>
      <c r="O383" s="81">
        <v>128475</v>
      </c>
      <c r="P383" s="1">
        <v>23.76</v>
      </c>
      <c r="Q383" s="84">
        <f>IF('1 Implementation Details'!$B$15="yes",K383*1.5,K383)</f>
        <v>49430</v>
      </c>
      <c r="R383" s="54">
        <f>IF('1 Implementation Details'!$B$15="yes",L383*1.5,L383)</f>
        <v>23.76</v>
      </c>
    </row>
    <row r="384" spans="1:18" ht="14.4">
      <c r="A384" s="75" t="s">
        <v>599</v>
      </c>
      <c r="B384" s="76">
        <v>113700</v>
      </c>
      <c r="C384" s="76">
        <v>107175</v>
      </c>
      <c r="D384" s="76">
        <v>118545</v>
      </c>
      <c r="E384" s="76">
        <v>113610</v>
      </c>
      <c r="F384" s="77">
        <v>103560</v>
      </c>
      <c r="G384" s="76" t="e">
        <v>#N/A</v>
      </c>
      <c r="H384" s="76">
        <v>105465</v>
      </c>
      <c r="I384" s="76">
        <v>48345</v>
      </c>
      <c r="J384" s="75">
        <v>28.56</v>
      </c>
      <c r="K384" s="77">
        <v>43050</v>
      </c>
      <c r="L384" s="80">
        <v>20.7</v>
      </c>
      <c r="M384" s="79">
        <v>104460</v>
      </c>
      <c r="N384" s="76">
        <v>97140</v>
      </c>
      <c r="O384" s="81">
        <v>153255</v>
      </c>
      <c r="P384" s="1">
        <v>20.7</v>
      </c>
      <c r="Q384" s="84">
        <f>IF('1 Implementation Details'!$B$15="yes",K384*1.5,K384)</f>
        <v>43050</v>
      </c>
      <c r="R384" s="54">
        <f>IF('1 Implementation Details'!$B$15="yes",L384*1.5,L384)</f>
        <v>20.7</v>
      </c>
    </row>
    <row r="385" spans="1:18" ht="14.4">
      <c r="A385" s="75" t="s">
        <v>600</v>
      </c>
      <c r="B385" s="79">
        <v>124530</v>
      </c>
      <c r="C385" s="76">
        <v>130470</v>
      </c>
      <c r="D385" s="76">
        <v>133530</v>
      </c>
      <c r="E385" s="76">
        <v>126735</v>
      </c>
      <c r="F385" s="77">
        <v>128955</v>
      </c>
      <c r="G385" s="79" t="e">
        <v>#N/A</v>
      </c>
      <c r="H385" s="76">
        <v>115740</v>
      </c>
      <c r="I385" s="76">
        <v>60975</v>
      </c>
      <c r="J385" s="78">
        <v>41.774999999999999</v>
      </c>
      <c r="K385" s="79" t="e">
        <v>#N/A</v>
      </c>
      <c r="L385" s="80" t="e">
        <v>#N/A</v>
      </c>
      <c r="M385" s="76">
        <v>110610</v>
      </c>
      <c r="N385" s="76">
        <v>101640</v>
      </c>
      <c r="O385" s="81">
        <v>187905</v>
      </c>
      <c r="P385" s="1" t="e">
        <v>#N/A</v>
      </c>
      <c r="Q385" s="1" t="e">
        <f>IF('1 Implementation Details'!$B$15="yes",K385*1.5,K385)</f>
        <v>#N/A</v>
      </c>
      <c r="R385" s="54" t="e">
        <f>IF('1 Implementation Details'!$B$15="yes",L385*1.5,L385)</f>
        <v>#N/A</v>
      </c>
    </row>
    <row r="386" spans="1:18" ht="14.4">
      <c r="A386" s="75" t="s">
        <v>601</v>
      </c>
      <c r="B386" s="76" t="e">
        <v>#N/A</v>
      </c>
      <c r="C386" s="76">
        <v>97125</v>
      </c>
      <c r="D386" s="76">
        <v>116535</v>
      </c>
      <c r="E386" s="76">
        <v>120375</v>
      </c>
      <c r="F386" s="77">
        <v>122595</v>
      </c>
      <c r="G386" s="76">
        <v>87000</v>
      </c>
      <c r="H386" s="76">
        <v>125505</v>
      </c>
      <c r="I386" s="76">
        <v>59790</v>
      </c>
      <c r="J386" s="78" t="e">
        <v>#VALUE!</v>
      </c>
      <c r="K386" s="77">
        <v>39110</v>
      </c>
      <c r="L386" s="80">
        <v>18.8</v>
      </c>
      <c r="M386" s="76">
        <v>105075</v>
      </c>
      <c r="N386" s="76">
        <v>100485</v>
      </c>
      <c r="O386" s="81">
        <v>151905</v>
      </c>
      <c r="P386" s="1">
        <v>18.8</v>
      </c>
      <c r="Q386" s="84">
        <f>IF('1 Implementation Details'!$B$15="yes",K386*1.5,K386)</f>
        <v>39110</v>
      </c>
      <c r="R386" s="54">
        <f>IF('1 Implementation Details'!$B$15="yes",L386*1.5,L386)</f>
        <v>18.8</v>
      </c>
    </row>
    <row r="387" spans="1:18" ht="14.4">
      <c r="A387" s="75" t="s">
        <v>602</v>
      </c>
      <c r="B387" s="79">
        <v>86175</v>
      </c>
      <c r="C387" s="76">
        <v>90795</v>
      </c>
      <c r="D387" s="76">
        <v>93555</v>
      </c>
      <c r="E387" s="76">
        <v>96780</v>
      </c>
      <c r="F387" s="79">
        <v>89490</v>
      </c>
      <c r="G387" s="79">
        <v>89280</v>
      </c>
      <c r="H387" s="79">
        <v>90660</v>
      </c>
      <c r="I387" s="76">
        <v>51840</v>
      </c>
      <c r="J387" s="78">
        <v>28.92</v>
      </c>
      <c r="K387" s="77">
        <v>56330</v>
      </c>
      <c r="L387" s="80">
        <v>27.08</v>
      </c>
      <c r="M387" s="76">
        <v>116070</v>
      </c>
      <c r="N387" s="76">
        <v>102825</v>
      </c>
      <c r="O387" s="81">
        <v>152130</v>
      </c>
      <c r="P387" s="1">
        <v>27.08</v>
      </c>
      <c r="Q387" s="84">
        <f>IF('1 Implementation Details'!$B$15="yes",K387*1.5,K387)</f>
        <v>56330</v>
      </c>
      <c r="R387" s="54">
        <f>IF('1 Implementation Details'!$B$15="yes",L387*1.5,L387)</f>
        <v>27.08</v>
      </c>
    </row>
    <row r="388" spans="1:18" ht="14.4">
      <c r="A388" s="75" t="s">
        <v>603</v>
      </c>
      <c r="B388" s="76">
        <v>139095</v>
      </c>
      <c r="C388" s="76">
        <v>145860</v>
      </c>
      <c r="D388" s="76">
        <v>161925</v>
      </c>
      <c r="E388" s="76">
        <v>162795</v>
      </c>
      <c r="F388" s="77">
        <v>141330</v>
      </c>
      <c r="G388" s="76">
        <v>143640</v>
      </c>
      <c r="H388" s="76">
        <v>167115</v>
      </c>
      <c r="I388" s="76">
        <v>67695</v>
      </c>
      <c r="J388" s="78">
        <v>39.494999999999997</v>
      </c>
      <c r="K388" s="77">
        <v>45680</v>
      </c>
      <c r="L388" s="80">
        <v>21.96</v>
      </c>
      <c r="M388" s="76">
        <v>153255</v>
      </c>
      <c r="N388" s="76">
        <v>119565</v>
      </c>
      <c r="O388" s="81">
        <v>223065</v>
      </c>
      <c r="P388" s="1">
        <v>21.96</v>
      </c>
      <c r="Q388" s="84">
        <f>IF('1 Implementation Details'!$B$15="yes",K388*1.5,K388)</f>
        <v>45680</v>
      </c>
      <c r="R388" s="54">
        <f>IF('1 Implementation Details'!$B$15="yes",L388*1.5,L388)</f>
        <v>21.96</v>
      </c>
    </row>
    <row r="389" spans="1:18" ht="14.4">
      <c r="A389" s="75" t="s">
        <v>604</v>
      </c>
      <c r="B389" s="76">
        <v>85560</v>
      </c>
      <c r="C389" s="76">
        <v>87600</v>
      </c>
      <c r="D389" s="76">
        <v>90540</v>
      </c>
      <c r="E389" s="76">
        <v>92745</v>
      </c>
      <c r="F389" s="77">
        <v>89370</v>
      </c>
      <c r="G389" s="76">
        <v>90555</v>
      </c>
      <c r="H389" s="76">
        <v>87420</v>
      </c>
      <c r="I389" s="76">
        <v>53265</v>
      </c>
      <c r="J389" s="78">
        <v>28.08</v>
      </c>
      <c r="K389" s="76">
        <v>51350</v>
      </c>
      <c r="L389" s="88">
        <v>24.69</v>
      </c>
      <c r="M389" s="76">
        <v>103380</v>
      </c>
      <c r="N389" s="76">
        <v>96525</v>
      </c>
      <c r="O389" s="81">
        <v>137730</v>
      </c>
      <c r="P389" s="1">
        <v>24.69</v>
      </c>
      <c r="Q389" s="84">
        <f>IF('1 Implementation Details'!$B$15="yes",K389*1.5,K389)</f>
        <v>51350</v>
      </c>
      <c r="R389" s="54">
        <f>IF('1 Implementation Details'!$B$15="yes",L389*1.5,L389)</f>
        <v>24.69</v>
      </c>
    </row>
    <row r="390" spans="1:18" ht="14.4">
      <c r="A390" s="75" t="s">
        <v>605</v>
      </c>
      <c r="B390" s="76">
        <v>90810</v>
      </c>
      <c r="C390" s="76">
        <v>96540</v>
      </c>
      <c r="D390" s="76">
        <v>90885</v>
      </c>
      <c r="E390" s="76">
        <v>106410</v>
      </c>
      <c r="F390" s="76">
        <v>95910</v>
      </c>
      <c r="G390" s="76">
        <v>97755</v>
      </c>
      <c r="H390" s="76">
        <v>107745</v>
      </c>
      <c r="I390" s="76">
        <v>58605</v>
      </c>
      <c r="J390" s="79">
        <v>38.505000000000003</v>
      </c>
      <c r="K390" s="77">
        <v>43490</v>
      </c>
      <c r="L390" s="86">
        <v>20.91</v>
      </c>
      <c r="M390" s="76">
        <v>109440</v>
      </c>
      <c r="N390" s="76">
        <v>104550</v>
      </c>
      <c r="O390" s="81">
        <v>164415</v>
      </c>
      <c r="P390" s="84">
        <v>20.91</v>
      </c>
      <c r="Q390" s="84">
        <f>IF('1 Implementation Details'!$B$15="yes",K390*1.5,K390)</f>
        <v>43490</v>
      </c>
      <c r="R390" s="87">
        <f>IF('1 Implementation Details'!$B$15="yes",L390*1.5,L390)</f>
        <v>20.91</v>
      </c>
    </row>
    <row r="391" spans="1:18" ht="14.4">
      <c r="A391" s="75" t="s">
        <v>606</v>
      </c>
      <c r="B391" s="76">
        <v>99645</v>
      </c>
      <c r="C391" s="76">
        <v>101415</v>
      </c>
      <c r="D391" s="76">
        <v>106245</v>
      </c>
      <c r="E391" s="76">
        <v>108375</v>
      </c>
      <c r="F391" s="77">
        <v>97155</v>
      </c>
      <c r="G391" s="79">
        <v>107625</v>
      </c>
      <c r="H391" s="76">
        <v>102525</v>
      </c>
      <c r="I391" s="76">
        <v>52230</v>
      </c>
      <c r="J391" s="78">
        <v>32.115000000000002</v>
      </c>
      <c r="K391" s="76">
        <v>54590</v>
      </c>
      <c r="L391" s="88">
        <v>26.24</v>
      </c>
      <c r="M391" s="76">
        <v>112035</v>
      </c>
      <c r="N391" s="76">
        <v>98520</v>
      </c>
      <c r="O391" s="81">
        <v>176610</v>
      </c>
      <c r="P391" s="1">
        <v>26.24</v>
      </c>
      <c r="Q391" s="84">
        <f>IF('1 Implementation Details'!$B$15="yes",K391*1.5,K391)</f>
        <v>54590</v>
      </c>
      <c r="R391" s="54">
        <f>IF('1 Implementation Details'!$B$15="yes",L391*1.5,L391)</f>
        <v>26.24</v>
      </c>
    </row>
    <row r="392" spans="1:18" ht="14.4">
      <c r="A392" s="75" t="s">
        <v>607</v>
      </c>
      <c r="B392" s="76">
        <v>98250</v>
      </c>
      <c r="C392" s="76">
        <v>99855</v>
      </c>
      <c r="D392" s="76">
        <v>100875</v>
      </c>
      <c r="E392" s="76">
        <v>109650</v>
      </c>
      <c r="F392" s="76">
        <v>105105</v>
      </c>
      <c r="G392" s="76">
        <v>101130</v>
      </c>
      <c r="H392" s="76">
        <v>108810</v>
      </c>
      <c r="I392" s="76">
        <v>49020</v>
      </c>
      <c r="J392" s="79">
        <v>29.625</v>
      </c>
      <c r="K392" s="76">
        <v>45850</v>
      </c>
      <c r="L392" s="83">
        <v>22.04</v>
      </c>
      <c r="M392" s="76">
        <v>109620</v>
      </c>
      <c r="N392" s="76">
        <v>89055</v>
      </c>
      <c r="O392" s="81">
        <v>143580</v>
      </c>
      <c r="P392" s="52">
        <v>22.04</v>
      </c>
      <c r="Q392" s="84">
        <f>IF('1 Implementation Details'!$B$15="yes",K392*1.5,K392)</f>
        <v>45850</v>
      </c>
      <c r="R392" s="85">
        <f>IF('1 Implementation Details'!$B$15="yes",L392*1.5,L392)</f>
        <v>22.04</v>
      </c>
    </row>
    <row r="393" spans="1:18" ht="14.4">
      <c r="A393" s="75" t="s">
        <v>608</v>
      </c>
      <c r="B393" s="76" t="e">
        <v>#N/A</v>
      </c>
      <c r="C393" s="76">
        <v>71970</v>
      </c>
      <c r="D393" s="76">
        <v>65100</v>
      </c>
      <c r="E393" s="76">
        <v>72135</v>
      </c>
      <c r="F393" s="76">
        <v>74310</v>
      </c>
      <c r="G393" s="76" t="e">
        <v>#N/A</v>
      </c>
      <c r="H393" s="76">
        <v>67650</v>
      </c>
      <c r="I393" s="76">
        <v>39615</v>
      </c>
      <c r="J393" s="82">
        <v>18.54</v>
      </c>
      <c r="K393" s="76">
        <v>40650</v>
      </c>
      <c r="L393" s="83">
        <v>19.54</v>
      </c>
      <c r="M393" s="76">
        <v>88005</v>
      </c>
      <c r="N393" s="76">
        <v>73335</v>
      </c>
      <c r="O393" s="81">
        <v>115080</v>
      </c>
      <c r="P393" s="52">
        <v>19.54</v>
      </c>
      <c r="Q393" s="84">
        <f>IF('1 Implementation Details'!$B$15="yes",K393*1.5,K393)</f>
        <v>40650</v>
      </c>
      <c r="R393" s="85">
        <f>IF('1 Implementation Details'!$B$15="yes",L393*1.5,L393)</f>
        <v>19.54</v>
      </c>
    </row>
    <row r="394" spans="1:18" ht="14.4">
      <c r="A394" s="75" t="s">
        <v>609</v>
      </c>
      <c r="B394" s="76">
        <v>102735</v>
      </c>
      <c r="C394" s="76">
        <v>102735</v>
      </c>
      <c r="D394" s="76">
        <v>89100</v>
      </c>
      <c r="E394" s="76">
        <v>107580</v>
      </c>
      <c r="F394" s="76" t="e">
        <v>#N/A</v>
      </c>
      <c r="G394" s="76" t="e">
        <v>#N/A</v>
      </c>
      <c r="H394" s="76" t="e">
        <v>#N/A</v>
      </c>
      <c r="I394" s="76">
        <v>43740</v>
      </c>
      <c r="J394" s="90" t="e">
        <v>#N/A</v>
      </c>
      <c r="K394" s="76">
        <v>43250</v>
      </c>
      <c r="L394" s="83">
        <v>20.79</v>
      </c>
      <c r="M394" s="76">
        <v>116910</v>
      </c>
      <c r="N394" s="76">
        <v>102105</v>
      </c>
      <c r="O394" s="81">
        <v>152550</v>
      </c>
      <c r="P394" s="52">
        <v>20.79</v>
      </c>
      <c r="Q394" s="84">
        <f>IF('1 Implementation Details'!$B$15="yes",K394*1.5,K394)</f>
        <v>43250</v>
      </c>
      <c r="R394" s="85">
        <f>IF('1 Implementation Details'!$B$15="yes",L394*1.5,L394)</f>
        <v>20.79</v>
      </c>
    </row>
    <row r="395" spans="1:18" ht="14.4">
      <c r="A395" s="75" t="s">
        <v>610</v>
      </c>
      <c r="B395" s="76">
        <v>131295</v>
      </c>
      <c r="C395" s="76">
        <v>123630</v>
      </c>
      <c r="D395" s="76">
        <v>132570</v>
      </c>
      <c r="E395" s="76">
        <v>148050</v>
      </c>
      <c r="F395" s="79">
        <v>115215</v>
      </c>
      <c r="G395" s="79">
        <v>151920</v>
      </c>
      <c r="H395" s="76">
        <v>151065</v>
      </c>
      <c r="I395" s="76">
        <v>64800</v>
      </c>
      <c r="J395" s="82">
        <v>40.65</v>
      </c>
      <c r="K395" s="76">
        <v>53560</v>
      </c>
      <c r="L395" s="83">
        <v>25.75</v>
      </c>
      <c r="M395" s="76">
        <v>159435</v>
      </c>
      <c r="N395" s="76">
        <v>132465</v>
      </c>
      <c r="O395" s="81">
        <v>217530</v>
      </c>
      <c r="P395" s="52">
        <v>25.75</v>
      </c>
      <c r="Q395" s="84">
        <f>IF('1 Implementation Details'!$B$15="yes",K395*1.5,K395)</f>
        <v>53560</v>
      </c>
      <c r="R395" s="85">
        <f>IF('1 Implementation Details'!$B$15="yes",L395*1.5,L395)</f>
        <v>25.75</v>
      </c>
    </row>
    <row r="396" spans="1:18" ht="14.4">
      <c r="A396" s="75" t="s">
        <v>611</v>
      </c>
      <c r="B396" s="76" t="e">
        <v>#N/A</v>
      </c>
      <c r="C396" s="76">
        <v>96555</v>
      </c>
      <c r="D396" s="76">
        <v>95250</v>
      </c>
      <c r="E396" s="76">
        <v>103665</v>
      </c>
      <c r="F396" s="76">
        <v>102090</v>
      </c>
      <c r="G396" s="76" t="e">
        <v>#N/A</v>
      </c>
      <c r="H396" s="76">
        <v>111645</v>
      </c>
      <c r="I396" s="76">
        <v>45945</v>
      </c>
      <c r="J396" s="82">
        <v>26.91</v>
      </c>
      <c r="K396" s="76" t="e">
        <v>#N/A</v>
      </c>
      <c r="L396" s="83" t="e">
        <v>#N/A</v>
      </c>
      <c r="M396" s="76">
        <v>123345</v>
      </c>
      <c r="N396" s="76">
        <v>76680</v>
      </c>
      <c r="O396" s="81">
        <v>153210</v>
      </c>
      <c r="P396" s="52" t="e">
        <v>#N/A</v>
      </c>
      <c r="Q396" s="84" t="e">
        <f>IF('1 Implementation Details'!$B$15="yes",K396*1.5,K396)</f>
        <v>#N/A</v>
      </c>
      <c r="R396" s="85" t="e">
        <f>IF('1 Implementation Details'!$B$15="yes",L396*1.5,L396)</f>
        <v>#N/A</v>
      </c>
    </row>
    <row r="397" spans="1:18" ht="14.4">
      <c r="A397" s="75" t="s">
        <v>612</v>
      </c>
      <c r="B397" s="76">
        <v>126315</v>
      </c>
      <c r="C397" s="76">
        <v>121425</v>
      </c>
      <c r="D397" s="76">
        <v>112155</v>
      </c>
      <c r="E397" s="76">
        <v>126495</v>
      </c>
      <c r="F397" s="76">
        <v>135195</v>
      </c>
      <c r="G397" s="76">
        <v>99930</v>
      </c>
      <c r="H397" s="76">
        <v>122070</v>
      </c>
      <c r="I397" s="76">
        <v>63990</v>
      </c>
      <c r="J397" s="82">
        <v>39.674999999999997</v>
      </c>
      <c r="K397" s="76">
        <v>48560</v>
      </c>
      <c r="L397" s="83">
        <v>23.35</v>
      </c>
      <c r="M397" s="76">
        <v>145110</v>
      </c>
      <c r="N397" s="76">
        <v>105135</v>
      </c>
      <c r="O397" s="81">
        <v>185760</v>
      </c>
      <c r="P397" s="52">
        <v>23.35</v>
      </c>
      <c r="Q397" s="84">
        <f>IF('1 Implementation Details'!$B$15="yes",K397*1.5,K397)</f>
        <v>48560</v>
      </c>
      <c r="R397" s="85">
        <f>IF('1 Implementation Details'!$B$15="yes",L397*1.5,L397)</f>
        <v>23.35</v>
      </c>
    </row>
    <row r="398" spans="1:18" ht="14.4">
      <c r="A398" s="75" t="s">
        <v>613</v>
      </c>
      <c r="B398" s="76">
        <v>146715</v>
      </c>
      <c r="C398" s="76">
        <v>138360</v>
      </c>
      <c r="D398" s="76">
        <v>133950</v>
      </c>
      <c r="E398" s="76">
        <v>160770</v>
      </c>
      <c r="F398" s="76">
        <v>143115</v>
      </c>
      <c r="G398" s="76">
        <v>142695</v>
      </c>
      <c r="H398" s="76" t="e">
        <v>#N/A</v>
      </c>
      <c r="I398" s="76">
        <v>68850</v>
      </c>
      <c r="J398" s="82">
        <v>41.954999999999998</v>
      </c>
      <c r="K398" s="76">
        <v>46680</v>
      </c>
      <c r="L398" s="83">
        <v>22.44</v>
      </c>
      <c r="M398" s="76">
        <v>146535</v>
      </c>
      <c r="N398" s="76">
        <v>119445</v>
      </c>
      <c r="O398" s="81">
        <v>212775</v>
      </c>
      <c r="P398" s="52">
        <v>22.44</v>
      </c>
      <c r="Q398" s="84">
        <f>IF('1 Implementation Details'!$B$15="yes",K398*1.5,K398)</f>
        <v>46680</v>
      </c>
      <c r="R398" s="85">
        <f>IF('1 Implementation Details'!$B$15="yes",L398*1.5,L398)</f>
        <v>22.44</v>
      </c>
    </row>
    <row r="399" spans="1:18" ht="14.4">
      <c r="A399" s="75" t="s">
        <v>614</v>
      </c>
      <c r="B399" s="76">
        <v>124755</v>
      </c>
      <c r="C399" s="76">
        <v>105570</v>
      </c>
      <c r="D399" s="76">
        <v>119460</v>
      </c>
      <c r="E399" s="76">
        <v>106200</v>
      </c>
      <c r="F399" s="76">
        <v>106515</v>
      </c>
      <c r="G399" s="76">
        <v>130725</v>
      </c>
      <c r="H399" s="76">
        <v>109545</v>
      </c>
      <c r="I399" s="76">
        <v>57945</v>
      </c>
      <c r="J399" s="82">
        <v>26.145</v>
      </c>
      <c r="K399" s="76">
        <v>37350</v>
      </c>
      <c r="L399" s="83">
        <v>17.96</v>
      </c>
      <c r="M399" s="76">
        <v>123315</v>
      </c>
      <c r="N399" s="76">
        <v>106800</v>
      </c>
      <c r="O399" s="81">
        <v>177885</v>
      </c>
      <c r="P399" s="52">
        <v>17.96</v>
      </c>
      <c r="Q399" s="84">
        <f>IF('1 Implementation Details'!$B$15="yes",K399*1.5,K399)</f>
        <v>37350</v>
      </c>
      <c r="R399" s="85">
        <f>IF('1 Implementation Details'!$B$15="yes",L399*1.5,L399)</f>
        <v>17.96</v>
      </c>
    </row>
    <row r="400" spans="1:18" ht="14.4">
      <c r="A400" s="75" t="s">
        <v>615</v>
      </c>
      <c r="B400" s="76">
        <v>84930</v>
      </c>
      <c r="C400" s="76">
        <v>101535</v>
      </c>
      <c r="D400" s="76">
        <v>101190</v>
      </c>
      <c r="E400" s="76">
        <v>107955</v>
      </c>
      <c r="F400" s="76">
        <v>92175</v>
      </c>
      <c r="G400" s="76">
        <v>102795</v>
      </c>
      <c r="H400" s="76">
        <v>97725</v>
      </c>
      <c r="I400" s="76">
        <v>48030</v>
      </c>
      <c r="J400" s="82">
        <v>26.16</v>
      </c>
      <c r="K400" s="76">
        <v>39510</v>
      </c>
      <c r="L400" s="83">
        <v>19</v>
      </c>
      <c r="M400" s="76">
        <v>91395</v>
      </c>
      <c r="N400" s="76">
        <v>84555</v>
      </c>
      <c r="O400" s="81">
        <v>177420</v>
      </c>
      <c r="P400" s="52">
        <v>19</v>
      </c>
      <c r="Q400" s="84">
        <f>IF('1 Implementation Details'!$B$15="yes",K400*1.5,K400)</f>
        <v>39510</v>
      </c>
      <c r="R400" s="85">
        <f>IF('1 Implementation Details'!$B$15="yes",L400*1.5,L400)</f>
        <v>19</v>
      </c>
    </row>
    <row r="401" spans="1:18" ht="14.4">
      <c r="A401" s="75" t="s">
        <v>616</v>
      </c>
      <c r="B401" s="76">
        <v>82125</v>
      </c>
      <c r="C401" s="76">
        <v>77670</v>
      </c>
      <c r="D401" s="76">
        <v>78285</v>
      </c>
      <c r="E401" s="76">
        <v>85395</v>
      </c>
      <c r="F401" s="76">
        <v>79500</v>
      </c>
      <c r="G401" s="76">
        <v>81105</v>
      </c>
      <c r="H401" s="76">
        <v>80070</v>
      </c>
      <c r="I401" s="76">
        <v>36660</v>
      </c>
      <c r="J401" s="82" t="e">
        <v>#N/A</v>
      </c>
      <c r="K401" s="76" t="e">
        <v>#N/A</v>
      </c>
      <c r="L401" s="83" t="e">
        <v>#N/A</v>
      </c>
      <c r="M401" s="76">
        <v>114975</v>
      </c>
      <c r="N401" s="76" t="e">
        <v>#N/A</v>
      </c>
      <c r="O401" s="81">
        <v>120435</v>
      </c>
      <c r="P401" s="52" t="e">
        <v>#N/A</v>
      </c>
      <c r="Q401" s="84" t="e">
        <f>IF('1 Implementation Details'!$B$15="yes",K401*1.5,K401)</f>
        <v>#N/A</v>
      </c>
      <c r="R401" s="85" t="e">
        <f>IF('1 Implementation Details'!$B$15="yes",L401*1.5,L401)</f>
        <v>#N/A</v>
      </c>
    </row>
    <row r="402" spans="1:18" ht="14.4">
      <c r="A402" s="75" t="s">
        <v>617</v>
      </c>
      <c r="B402" s="76">
        <v>98670</v>
      </c>
      <c r="C402" s="76">
        <v>96255</v>
      </c>
      <c r="D402" s="76">
        <v>93075</v>
      </c>
      <c r="E402" s="76">
        <v>97005</v>
      </c>
      <c r="F402" s="76">
        <v>98550</v>
      </c>
      <c r="G402" s="79">
        <v>95145</v>
      </c>
      <c r="H402" s="76">
        <v>100485</v>
      </c>
      <c r="I402" s="76">
        <v>47190</v>
      </c>
      <c r="J402" s="82">
        <v>20.97</v>
      </c>
      <c r="K402" s="76">
        <v>39900</v>
      </c>
      <c r="L402" s="83">
        <v>19.18</v>
      </c>
      <c r="M402" s="76">
        <v>108945</v>
      </c>
      <c r="N402" s="76">
        <v>95670</v>
      </c>
      <c r="O402" s="81">
        <v>139785</v>
      </c>
      <c r="P402" s="52">
        <v>19.18</v>
      </c>
      <c r="Q402" s="84">
        <f>IF('1 Implementation Details'!$B$15="yes",K402*1.5,K402)</f>
        <v>39900</v>
      </c>
      <c r="R402" s="85">
        <f>IF('1 Implementation Details'!$B$15="yes",L402*1.5,L402)</f>
        <v>19.18</v>
      </c>
    </row>
    <row r="403" spans="1:18" ht="14.4">
      <c r="A403" s="75" t="s">
        <v>618</v>
      </c>
      <c r="B403" s="76">
        <v>113670</v>
      </c>
      <c r="C403" s="76">
        <v>137640</v>
      </c>
      <c r="D403" s="76">
        <v>141915</v>
      </c>
      <c r="E403" s="76">
        <v>179775</v>
      </c>
      <c r="F403" s="76">
        <v>140490</v>
      </c>
      <c r="G403" s="76">
        <v>158130</v>
      </c>
      <c r="H403" s="76">
        <v>182430</v>
      </c>
      <c r="I403" s="76">
        <v>65895</v>
      </c>
      <c r="J403" s="82">
        <v>42.015000000000001</v>
      </c>
      <c r="K403" s="76">
        <v>53020</v>
      </c>
      <c r="L403" s="83">
        <v>25.49</v>
      </c>
      <c r="M403" s="76">
        <v>151380</v>
      </c>
      <c r="N403" s="76">
        <v>134040</v>
      </c>
      <c r="O403" s="81">
        <v>214950</v>
      </c>
      <c r="P403" s="52">
        <v>25.49</v>
      </c>
      <c r="Q403" s="84">
        <f>IF('1 Implementation Details'!$B$15="yes",K403*1.5,K403)</f>
        <v>53020</v>
      </c>
      <c r="R403" s="85">
        <f>IF('1 Implementation Details'!$B$15="yes",L403*1.5,L403)</f>
        <v>25.49</v>
      </c>
    </row>
    <row r="404" spans="1:18" ht="14.4">
      <c r="A404" s="75" t="s">
        <v>619</v>
      </c>
      <c r="B404" s="76">
        <v>157710</v>
      </c>
      <c r="C404" s="76">
        <v>155280</v>
      </c>
      <c r="D404" s="76">
        <v>153210</v>
      </c>
      <c r="E404" s="76">
        <v>160980</v>
      </c>
      <c r="F404" s="76">
        <v>146325</v>
      </c>
      <c r="G404" s="76">
        <v>168870</v>
      </c>
      <c r="H404" s="76">
        <v>161145</v>
      </c>
      <c r="I404" s="76">
        <v>74370</v>
      </c>
      <c r="J404" s="82">
        <v>47.505000000000003</v>
      </c>
      <c r="K404" s="76">
        <v>58910</v>
      </c>
      <c r="L404" s="83">
        <v>28.32</v>
      </c>
      <c r="M404" s="76">
        <v>162960</v>
      </c>
      <c r="N404" s="76">
        <v>153135</v>
      </c>
      <c r="O404" s="81">
        <v>222225</v>
      </c>
      <c r="P404" s="52">
        <v>28.32</v>
      </c>
      <c r="Q404" s="84">
        <f>IF('1 Implementation Details'!$B$15="yes",K404*1.5,K404)</f>
        <v>58910</v>
      </c>
      <c r="R404" s="85">
        <f>IF('1 Implementation Details'!$B$15="yes",L404*1.5,L404)</f>
        <v>28.32</v>
      </c>
    </row>
    <row r="405" spans="1:18" ht="14.4">
      <c r="A405" s="75" t="s">
        <v>620</v>
      </c>
      <c r="B405" s="76" t="e">
        <v>#N/A</v>
      </c>
      <c r="C405" s="76">
        <v>55920</v>
      </c>
      <c r="D405" s="76">
        <v>51795</v>
      </c>
      <c r="E405" s="76">
        <v>46800</v>
      </c>
      <c r="F405" s="76">
        <v>52710</v>
      </c>
      <c r="G405" s="76" t="e">
        <v>#N/A</v>
      </c>
      <c r="H405" s="76" t="e">
        <v>#N/A</v>
      </c>
      <c r="I405" s="76">
        <v>32070</v>
      </c>
      <c r="J405" s="90" t="e">
        <v>#N/A</v>
      </c>
      <c r="K405" s="76" t="e">
        <v>#N/A</v>
      </c>
      <c r="L405" s="83" t="e">
        <v>#N/A</v>
      </c>
      <c r="M405" s="76" t="e">
        <v>#N/A</v>
      </c>
      <c r="N405" s="76" t="e">
        <v>#N/A</v>
      </c>
      <c r="O405" s="81">
        <v>80970</v>
      </c>
      <c r="P405" s="52" t="e">
        <v>#N/A</v>
      </c>
      <c r="Q405" s="84" t="e">
        <f>IF('1 Implementation Details'!$B$15="yes",K405*1.5,K405)</f>
        <v>#N/A</v>
      </c>
      <c r="R405" s="85" t="e">
        <f>IF('1 Implementation Details'!$B$15="yes",L405*1.5,L405)</f>
        <v>#N/A</v>
      </c>
    </row>
    <row r="406" spans="1:18" ht="14.4">
      <c r="A406" s="75" t="s">
        <v>621</v>
      </c>
      <c r="B406" s="76">
        <v>142110</v>
      </c>
      <c r="C406" s="76">
        <v>145095</v>
      </c>
      <c r="D406" s="76">
        <v>150750</v>
      </c>
      <c r="E406" s="76">
        <v>170805</v>
      </c>
      <c r="F406" s="76">
        <v>147345</v>
      </c>
      <c r="G406" s="76">
        <v>150540</v>
      </c>
      <c r="H406" s="76">
        <v>159045</v>
      </c>
      <c r="I406" s="76">
        <v>73800</v>
      </c>
      <c r="J406" s="82">
        <v>45.09</v>
      </c>
      <c r="K406" s="76">
        <v>54930</v>
      </c>
      <c r="L406" s="83">
        <v>26.41</v>
      </c>
      <c r="M406" s="76">
        <v>168945</v>
      </c>
      <c r="N406" s="76">
        <v>150525</v>
      </c>
      <c r="O406" s="81">
        <v>227280</v>
      </c>
      <c r="P406" s="52">
        <v>26.41</v>
      </c>
      <c r="Q406" s="84">
        <f>IF('1 Implementation Details'!$B$15="yes",K406*1.5,K406)</f>
        <v>54930</v>
      </c>
      <c r="R406" s="85">
        <f>IF('1 Implementation Details'!$B$15="yes",L406*1.5,L406)</f>
        <v>26.41</v>
      </c>
    </row>
    <row r="407" spans="1:18" ht="14.4">
      <c r="A407" s="75" t="s">
        <v>622</v>
      </c>
      <c r="B407" s="76">
        <v>35790</v>
      </c>
      <c r="C407" s="76">
        <v>55860</v>
      </c>
      <c r="D407" s="76">
        <v>50910</v>
      </c>
      <c r="E407" s="76">
        <v>46950</v>
      </c>
      <c r="F407" s="76">
        <v>53775</v>
      </c>
      <c r="G407" s="79" t="e">
        <v>#N/A</v>
      </c>
      <c r="H407" s="76">
        <v>54630</v>
      </c>
      <c r="I407" s="76">
        <v>34620</v>
      </c>
      <c r="J407" s="82" t="e">
        <v>#N/A</v>
      </c>
      <c r="K407" s="77">
        <v>27740</v>
      </c>
      <c r="L407" s="86">
        <v>13.34</v>
      </c>
      <c r="M407" s="76">
        <v>53940</v>
      </c>
      <c r="N407" s="76">
        <v>60210</v>
      </c>
      <c r="O407" s="81">
        <v>86355</v>
      </c>
      <c r="P407" s="84">
        <v>13.34</v>
      </c>
      <c r="Q407" s="84">
        <f>IF('1 Implementation Details'!$B$15="yes",K407*1.5,K407)</f>
        <v>27740</v>
      </c>
      <c r="R407" s="87">
        <f>IF('1 Implementation Details'!$B$15="yes",L407*1.5,L407)</f>
        <v>13.34</v>
      </c>
    </row>
    <row r="408" spans="1:18" ht="14.4">
      <c r="A408" s="75" t="s">
        <v>623</v>
      </c>
      <c r="B408" s="76">
        <v>119400</v>
      </c>
      <c r="C408" s="76">
        <v>139695</v>
      </c>
      <c r="D408" s="76">
        <v>139410</v>
      </c>
      <c r="E408" s="76">
        <v>145140</v>
      </c>
      <c r="F408" s="76">
        <v>138780</v>
      </c>
      <c r="G408" s="76">
        <v>132075</v>
      </c>
      <c r="H408" s="76">
        <v>131880</v>
      </c>
      <c r="I408" s="76">
        <v>63750</v>
      </c>
      <c r="J408" s="82">
        <v>39.284999999999997</v>
      </c>
      <c r="K408" s="76">
        <v>42400</v>
      </c>
      <c r="L408" s="83">
        <v>20.39</v>
      </c>
      <c r="M408" s="76">
        <v>139170</v>
      </c>
      <c r="N408" s="76">
        <v>140565</v>
      </c>
      <c r="O408" s="81">
        <v>204855</v>
      </c>
      <c r="P408" s="52">
        <v>20.39</v>
      </c>
      <c r="Q408" s="84">
        <f>IF('1 Implementation Details'!$B$15="yes",K408*1.5,K408)</f>
        <v>42400</v>
      </c>
      <c r="R408" s="85">
        <f>IF('1 Implementation Details'!$B$15="yes",L408*1.5,L408)</f>
        <v>20.39</v>
      </c>
    </row>
    <row r="409" spans="1:18" ht="14.4">
      <c r="A409" s="75" t="s">
        <v>624</v>
      </c>
      <c r="B409" s="79">
        <v>123975</v>
      </c>
      <c r="C409" s="76">
        <v>135105</v>
      </c>
      <c r="D409" s="76">
        <v>131355</v>
      </c>
      <c r="E409" s="76">
        <v>144585</v>
      </c>
      <c r="F409" s="79">
        <v>132015</v>
      </c>
      <c r="G409" s="79" t="e">
        <v>#N/A</v>
      </c>
      <c r="H409" s="76" t="e">
        <v>#N/A</v>
      </c>
      <c r="I409" s="76">
        <v>67650</v>
      </c>
      <c r="J409" s="82">
        <v>38.369999999999997</v>
      </c>
      <c r="K409" s="77">
        <v>41520</v>
      </c>
      <c r="L409" s="80">
        <v>19.96</v>
      </c>
      <c r="M409" s="77">
        <v>131955</v>
      </c>
      <c r="N409" s="76">
        <v>125970</v>
      </c>
      <c r="O409" s="81">
        <v>208320</v>
      </c>
      <c r="P409" s="1">
        <v>19.96</v>
      </c>
      <c r="Q409" s="84">
        <f>IF('1 Implementation Details'!$B$15="yes",K409*1.5,K409)</f>
        <v>41520</v>
      </c>
      <c r="R409" s="54">
        <f>IF('1 Implementation Details'!$B$15="yes",L409*1.5,L409)</f>
        <v>19.96</v>
      </c>
    </row>
    <row r="410" spans="1:18" ht="14.4">
      <c r="A410" s="75" t="s">
        <v>625</v>
      </c>
      <c r="B410" s="76">
        <v>96075</v>
      </c>
      <c r="C410" s="76">
        <v>96210</v>
      </c>
      <c r="D410" s="76">
        <v>113835</v>
      </c>
      <c r="E410" s="76">
        <v>107340</v>
      </c>
      <c r="F410" s="76" t="e">
        <v>#N/A</v>
      </c>
      <c r="G410" s="76" t="e">
        <v>#N/A</v>
      </c>
      <c r="H410" s="76">
        <v>109305</v>
      </c>
      <c r="I410" s="76">
        <v>50460</v>
      </c>
      <c r="J410" s="79">
        <v>28.125</v>
      </c>
      <c r="K410" s="76" t="e">
        <v>#N/A</v>
      </c>
      <c r="L410" s="83" t="e">
        <v>#N/A</v>
      </c>
      <c r="M410" s="76">
        <v>97470</v>
      </c>
      <c r="N410" s="76">
        <v>92610</v>
      </c>
      <c r="O410" s="81">
        <v>150225</v>
      </c>
      <c r="P410" s="52" t="e">
        <v>#N/A</v>
      </c>
      <c r="Q410" s="84" t="e">
        <f>IF('1 Implementation Details'!$B$15="yes",K410*1.5,K410)</f>
        <v>#N/A</v>
      </c>
      <c r="R410" s="85" t="e">
        <f>IF('1 Implementation Details'!$B$15="yes",L410*1.5,L410)</f>
        <v>#N/A</v>
      </c>
    </row>
    <row r="411" spans="1:18" ht="14.4">
      <c r="A411" s="75" t="s">
        <v>626</v>
      </c>
      <c r="B411" s="76">
        <v>142245</v>
      </c>
      <c r="C411" s="76">
        <v>137670</v>
      </c>
      <c r="D411" s="76">
        <v>135435</v>
      </c>
      <c r="E411" s="76">
        <v>155715</v>
      </c>
      <c r="F411" s="76">
        <v>135555</v>
      </c>
      <c r="G411" s="76" t="e">
        <v>#N/A</v>
      </c>
      <c r="H411" s="76" t="e">
        <v>#N/A</v>
      </c>
      <c r="I411" s="76">
        <v>67215</v>
      </c>
      <c r="J411" s="82">
        <v>41.43</v>
      </c>
      <c r="K411" s="77">
        <v>50060</v>
      </c>
      <c r="L411" s="86">
        <v>24.07</v>
      </c>
      <c r="M411" s="76">
        <v>143295</v>
      </c>
      <c r="N411" s="76">
        <v>151185</v>
      </c>
      <c r="O411" s="81">
        <v>212415</v>
      </c>
      <c r="P411" s="84">
        <v>24.07</v>
      </c>
      <c r="Q411" s="84">
        <f>IF('1 Implementation Details'!$B$15="yes",K411*1.5,K411)</f>
        <v>50060</v>
      </c>
      <c r="R411" s="87">
        <f>IF('1 Implementation Details'!$B$15="yes",L411*1.5,L411)</f>
        <v>24.07</v>
      </c>
    </row>
    <row r="412" spans="1:18" ht="14.4">
      <c r="A412" s="75" t="s">
        <v>627</v>
      </c>
      <c r="B412" s="79">
        <v>129315</v>
      </c>
      <c r="C412" s="76">
        <v>134880</v>
      </c>
      <c r="D412" s="76">
        <v>146880</v>
      </c>
      <c r="E412" s="76">
        <v>154650</v>
      </c>
      <c r="F412" s="76">
        <v>133125</v>
      </c>
      <c r="G412" s="76">
        <v>141075</v>
      </c>
      <c r="H412" s="76">
        <v>167250</v>
      </c>
      <c r="I412" s="76">
        <v>69585</v>
      </c>
      <c r="J412" s="82">
        <v>39.945</v>
      </c>
      <c r="K412" s="77">
        <v>51610</v>
      </c>
      <c r="L412" s="86">
        <v>24.81</v>
      </c>
      <c r="M412" s="76">
        <v>142485</v>
      </c>
      <c r="N412" s="76">
        <v>129480</v>
      </c>
      <c r="O412" s="81">
        <v>214590</v>
      </c>
      <c r="P412" s="84">
        <v>24.81</v>
      </c>
      <c r="Q412" s="84">
        <f>IF('1 Implementation Details'!$B$15="yes",K412*1.5,K412)</f>
        <v>51610</v>
      </c>
      <c r="R412" s="87">
        <f>IF('1 Implementation Details'!$B$15="yes",L412*1.5,L412)</f>
        <v>24.81</v>
      </c>
    </row>
    <row r="413" spans="1:18" ht="14.4">
      <c r="A413" s="75" t="s">
        <v>628</v>
      </c>
      <c r="B413" s="76">
        <v>85170</v>
      </c>
      <c r="C413" s="76">
        <v>95715</v>
      </c>
      <c r="D413" s="76">
        <v>101070</v>
      </c>
      <c r="E413" s="76">
        <v>100545</v>
      </c>
      <c r="F413" s="76">
        <v>96750</v>
      </c>
      <c r="G413" s="76" t="e">
        <v>#N/A</v>
      </c>
      <c r="H413" s="76" t="e">
        <v>#N/A</v>
      </c>
      <c r="I413" s="76">
        <v>49770</v>
      </c>
      <c r="J413" s="82">
        <v>24.63</v>
      </c>
      <c r="K413" s="76">
        <v>50430</v>
      </c>
      <c r="L413" s="83">
        <v>24.24</v>
      </c>
      <c r="M413" s="76">
        <v>120180</v>
      </c>
      <c r="N413" s="76">
        <v>100980</v>
      </c>
      <c r="O413" s="81">
        <v>151890</v>
      </c>
      <c r="P413" s="52">
        <v>24.24</v>
      </c>
      <c r="Q413" s="84">
        <f>IF('1 Implementation Details'!$B$15="yes",K413*1.5,K413)</f>
        <v>50430</v>
      </c>
      <c r="R413" s="85">
        <f>IF('1 Implementation Details'!$B$15="yes",L413*1.5,L413)</f>
        <v>24.24</v>
      </c>
    </row>
    <row r="414" spans="1:18" ht="14.4">
      <c r="A414" s="75" t="s">
        <v>629</v>
      </c>
      <c r="B414" s="76">
        <v>106080</v>
      </c>
      <c r="C414" s="76">
        <v>103755</v>
      </c>
      <c r="D414" s="76">
        <v>108360</v>
      </c>
      <c r="E414" s="76">
        <v>105090</v>
      </c>
      <c r="F414" s="76">
        <v>102240</v>
      </c>
      <c r="G414" s="76">
        <v>96255</v>
      </c>
      <c r="H414" s="76">
        <v>102135</v>
      </c>
      <c r="I414" s="76">
        <v>47160</v>
      </c>
      <c r="J414" s="82">
        <v>26.175000000000001</v>
      </c>
      <c r="K414" s="77">
        <v>40870</v>
      </c>
      <c r="L414" s="86">
        <v>19.649999999999999</v>
      </c>
      <c r="M414" s="76">
        <v>105285</v>
      </c>
      <c r="N414" s="76">
        <v>87210</v>
      </c>
      <c r="O414" s="81">
        <v>145815</v>
      </c>
      <c r="P414" s="84">
        <v>19.649999999999999</v>
      </c>
      <c r="Q414" s="84">
        <f>IF('1 Implementation Details'!$B$15="yes",K414*1.5,K414)</f>
        <v>40870</v>
      </c>
      <c r="R414" s="87">
        <f>IF('1 Implementation Details'!$B$15="yes",L414*1.5,L414)</f>
        <v>19.649999999999999</v>
      </c>
    </row>
    <row r="415" spans="1:18" ht="14.4">
      <c r="A415" s="75" t="s">
        <v>630</v>
      </c>
      <c r="B415" s="76">
        <v>133950</v>
      </c>
      <c r="C415" s="76">
        <v>143445</v>
      </c>
      <c r="D415" s="76">
        <v>142905</v>
      </c>
      <c r="E415" s="76">
        <v>147000</v>
      </c>
      <c r="F415" s="76">
        <v>140910</v>
      </c>
      <c r="G415" s="76">
        <v>144360</v>
      </c>
      <c r="H415" s="76">
        <v>146265</v>
      </c>
      <c r="I415" s="76">
        <v>76350</v>
      </c>
      <c r="J415" s="82">
        <v>40.965000000000003</v>
      </c>
      <c r="K415" s="76">
        <v>45410</v>
      </c>
      <c r="L415" s="83">
        <v>21.83</v>
      </c>
      <c r="M415" s="76">
        <v>134775</v>
      </c>
      <c r="N415" s="76">
        <v>149040</v>
      </c>
      <c r="O415" s="81">
        <v>233625</v>
      </c>
      <c r="P415" s="52">
        <v>21.83</v>
      </c>
      <c r="Q415" s="84">
        <f>IF('1 Implementation Details'!$B$15="yes",K415*1.5,K415)</f>
        <v>45410</v>
      </c>
      <c r="R415" s="85">
        <f>IF('1 Implementation Details'!$B$15="yes",L415*1.5,L415)</f>
        <v>21.83</v>
      </c>
    </row>
    <row r="416" spans="1:18" ht="14.4">
      <c r="A416" s="75" t="s">
        <v>631</v>
      </c>
      <c r="B416" s="76" t="e">
        <v>#N/A</v>
      </c>
      <c r="C416" s="76">
        <v>81840</v>
      </c>
      <c r="D416" s="76">
        <v>89970</v>
      </c>
      <c r="E416" s="76">
        <v>85080</v>
      </c>
      <c r="F416" s="76" t="e">
        <v>#N/A</v>
      </c>
      <c r="G416" s="76" t="e">
        <v>#N/A</v>
      </c>
      <c r="H416" s="76" t="e">
        <v>#N/A</v>
      </c>
      <c r="I416" s="76">
        <v>51300</v>
      </c>
      <c r="J416" s="82">
        <v>31.05</v>
      </c>
      <c r="K416" s="77">
        <v>43010</v>
      </c>
      <c r="L416" s="86">
        <v>20.68</v>
      </c>
      <c r="M416" s="76">
        <v>101190</v>
      </c>
      <c r="N416" s="76">
        <v>96360</v>
      </c>
      <c r="O416" s="81">
        <v>126855</v>
      </c>
      <c r="P416" s="84">
        <v>20.68</v>
      </c>
      <c r="Q416" s="84">
        <f>IF('1 Implementation Details'!$B$15="yes",K416*1.5,K416)</f>
        <v>43010</v>
      </c>
      <c r="R416" s="87">
        <f>IF('1 Implementation Details'!$B$15="yes",L416*1.5,L416)</f>
        <v>20.68</v>
      </c>
    </row>
    <row r="417" spans="1:18" ht="14.4">
      <c r="A417" s="75" t="s">
        <v>632</v>
      </c>
      <c r="B417" s="76" t="e">
        <v>#N/A</v>
      </c>
      <c r="C417" s="76">
        <v>82095</v>
      </c>
      <c r="D417" s="76">
        <v>86010</v>
      </c>
      <c r="E417" s="76">
        <v>95625</v>
      </c>
      <c r="F417" s="76" t="e">
        <v>#N/A</v>
      </c>
      <c r="G417" s="76" t="e">
        <v>#N/A</v>
      </c>
      <c r="H417" s="76" t="e">
        <v>#N/A</v>
      </c>
      <c r="I417" s="76">
        <v>51075</v>
      </c>
      <c r="J417" s="82" t="e">
        <v>#N/A</v>
      </c>
      <c r="K417" s="76" t="e">
        <v>#N/A</v>
      </c>
      <c r="L417" s="83" t="e">
        <v>#N/A</v>
      </c>
      <c r="M417" s="76" t="e">
        <v>#N/A</v>
      </c>
      <c r="N417" s="76" t="e">
        <v>#N/A</v>
      </c>
      <c r="O417" s="81">
        <v>129600</v>
      </c>
      <c r="P417" s="52" t="e">
        <v>#N/A</v>
      </c>
      <c r="Q417" s="84" t="e">
        <f>IF('1 Implementation Details'!$B$15="yes",K417*1.5,K417)</f>
        <v>#N/A</v>
      </c>
      <c r="R417" s="85" t="e">
        <f>IF('1 Implementation Details'!$B$15="yes",L417*1.5,L417)</f>
        <v>#N/A</v>
      </c>
    </row>
    <row r="418" spans="1:18" ht="14.4">
      <c r="A418" s="75" t="s">
        <v>633</v>
      </c>
      <c r="B418" s="76">
        <v>90045</v>
      </c>
      <c r="C418" s="76">
        <v>93555</v>
      </c>
      <c r="D418" s="76">
        <v>90510</v>
      </c>
      <c r="E418" s="76">
        <v>92610</v>
      </c>
      <c r="F418" s="76">
        <v>92265</v>
      </c>
      <c r="G418" s="76">
        <v>91080</v>
      </c>
      <c r="H418" s="76">
        <v>93285</v>
      </c>
      <c r="I418" s="76">
        <v>53895</v>
      </c>
      <c r="J418" s="82" t="e">
        <v>#VALUE!</v>
      </c>
      <c r="K418" s="76" t="e">
        <v>#N/A</v>
      </c>
      <c r="L418" s="83" t="e">
        <v>#N/A</v>
      </c>
      <c r="M418" s="76" t="e">
        <v>#N/A</v>
      </c>
      <c r="N418" s="76">
        <v>92880</v>
      </c>
      <c r="O418" s="81">
        <v>157455</v>
      </c>
      <c r="P418" s="52" t="e">
        <v>#N/A</v>
      </c>
      <c r="Q418" s="84" t="e">
        <f>IF('1 Implementation Details'!$B$15="yes",K418*1.5,K418)</f>
        <v>#N/A</v>
      </c>
      <c r="R418" s="85" t="e">
        <f>IF('1 Implementation Details'!$B$15="yes",L418*1.5,L418)</f>
        <v>#N/A</v>
      </c>
    </row>
    <row r="419" spans="1:18" ht="14.4">
      <c r="A419" s="75" t="s">
        <v>634</v>
      </c>
      <c r="B419" s="76" t="e">
        <v>#N/A</v>
      </c>
      <c r="C419" s="76">
        <v>88080</v>
      </c>
      <c r="D419" s="76">
        <v>91440</v>
      </c>
      <c r="E419" s="76">
        <v>93000</v>
      </c>
      <c r="F419" s="76">
        <v>87000</v>
      </c>
      <c r="G419" s="79" t="e">
        <v>#N/A</v>
      </c>
      <c r="H419" s="76">
        <v>89625</v>
      </c>
      <c r="I419" s="76">
        <v>46755</v>
      </c>
      <c r="J419" s="82">
        <v>18.195</v>
      </c>
      <c r="K419" s="79" t="e">
        <v>#N/A</v>
      </c>
      <c r="L419" s="86" t="e">
        <v>#N/A</v>
      </c>
      <c r="M419" s="76">
        <v>100230</v>
      </c>
      <c r="N419" s="76">
        <v>81960</v>
      </c>
      <c r="O419" s="81">
        <v>137490</v>
      </c>
      <c r="P419" s="84" t="e">
        <v>#N/A</v>
      </c>
      <c r="Q419" s="1" t="e">
        <f>IF('1 Implementation Details'!$B$15="yes",K419*1.5,K419)</f>
        <v>#N/A</v>
      </c>
      <c r="R419" s="87" t="e">
        <f>IF('1 Implementation Details'!$B$15="yes",L419*1.5,L419)</f>
        <v>#N/A</v>
      </c>
    </row>
    <row r="420" spans="1:18" ht="14.4">
      <c r="A420" s="75" t="s">
        <v>635</v>
      </c>
      <c r="B420" s="76">
        <v>79380</v>
      </c>
      <c r="C420" s="76">
        <v>94605</v>
      </c>
      <c r="D420" s="76">
        <v>93600</v>
      </c>
      <c r="E420" s="76">
        <v>103215</v>
      </c>
      <c r="F420" s="76">
        <v>95415</v>
      </c>
      <c r="G420" s="76">
        <v>84570</v>
      </c>
      <c r="H420" s="76">
        <v>93030</v>
      </c>
      <c r="I420" s="76">
        <v>37125</v>
      </c>
      <c r="J420" s="82">
        <v>25.004999999999999</v>
      </c>
      <c r="K420" s="76" t="e">
        <v>#N/A</v>
      </c>
      <c r="L420" s="83" t="e">
        <v>#N/A</v>
      </c>
      <c r="M420" s="76">
        <v>106095</v>
      </c>
      <c r="N420" s="76">
        <v>94785</v>
      </c>
      <c r="O420" s="81">
        <v>130605</v>
      </c>
      <c r="P420" s="52" t="e">
        <v>#N/A</v>
      </c>
      <c r="Q420" s="84" t="e">
        <f>IF('1 Implementation Details'!$B$15="yes",K420*1.5,K420)</f>
        <v>#N/A</v>
      </c>
      <c r="R420" s="85" t="e">
        <f>IF('1 Implementation Details'!$B$15="yes",L420*1.5,L420)</f>
        <v>#N/A</v>
      </c>
    </row>
    <row r="421" spans="1:18" ht="14.4">
      <c r="A421" s="75" t="s">
        <v>636</v>
      </c>
      <c r="B421" s="76" t="e">
        <v>#N/A</v>
      </c>
      <c r="C421" s="76">
        <v>79440</v>
      </c>
      <c r="D421" s="76">
        <v>83250</v>
      </c>
      <c r="E421" s="76">
        <v>90075</v>
      </c>
      <c r="F421" s="77" t="e">
        <v>#N/A</v>
      </c>
      <c r="G421" s="76" t="e">
        <v>#N/A</v>
      </c>
      <c r="H421" s="76" t="e">
        <v>#N/A</v>
      </c>
      <c r="I421" s="76">
        <v>46860</v>
      </c>
      <c r="J421" s="78">
        <v>28.26</v>
      </c>
      <c r="K421" s="76" t="e">
        <v>#N/A</v>
      </c>
      <c r="L421" s="88" t="e">
        <v>#N/A</v>
      </c>
      <c r="M421" s="76">
        <v>102450</v>
      </c>
      <c r="N421" s="76">
        <v>74115</v>
      </c>
      <c r="O421" s="81">
        <v>121365</v>
      </c>
      <c r="P421" s="1" t="e">
        <v>#N/A</v>
      </c>
      <c r="Q421" s="84" t="e">
        <f>IF('1 Implementation Details'!$B$15="yes",K421*1.5,K421)</f>
        <v>#N/A</v>
      </c>
      <c r="R421" s="54" t="e">
        <f>IF('1 Implementation Details'!$B$15="yes",L421*1.5,L421)</f>
        <v>#N/A</v>
      </c>
    </row>
    <row r="422" spans="1:18" ht="14.4">
      <c r="A422" s="75" t="s">
        <v>637</v>
      </c>
      <c r="B422" s="76">
        <v>84810</v>
      </c>
      <c r="C422" s="76">
        <v>91815</v>
      </c>
      <c r="D422" s="76">
        <v>87810</v>
      </c>
      <c r="E422" s="76">
        <v>88365</v>
      </c>
      <c r="F422" s="77">
        <v>84450</v>
      </c>
      <c r="G422" s="76">
        <v>84960</v>
      </c>
      <c r="H422" s="76">
        <v>95250</v>
      </c>
      <c r="I422" s="76">
        <v>47340</v>
      </c>
      <c r="J422" s="78">
        <v>29.79</v>
      </c>
      <c r="K422" s="76" t="e">
        <v>#N/A</v>
      </c>
      <c r="L422" s="88" t="e">
        <v>#N/A</v>
      </c>
      <c r="M422" s="76">
        <v>114330</v>
      </c>
      <c r="N422" s="76">
        <v>80340</v>
      </c>
      <c r="O422" s="81">
        <v>166605</v>
      </c>
      <c r="P422" s="1" t="e">
        <v>#N/A</v>
      </c>
      <c r="Q422" s="84" t="e">
        <f>IF('1 Implementation Details'!$B$15="yes",K422*1.5,K422)</f>
        <v>#N/A</v>
      </c>
      <c r="R422" s="54" t="e">
        <f>IF('1 Implementation Details'!$B$15="yes",L422*1.5,L422)</f>
        <v>#N/A</v>
      </c>
    </row>
    <row r="423" spans="1:18" ht="14.4">
      <c r="A423" s="75" t="s">
        <v>638</v>
      </c>
      <c r="B423" s="76">
        <v>74010</v>
      </c>
      <c r="C423" s="76">
        <v>75465</v>
      </c>
      <c r="D423" s="76">
        <v>76425</v>
      </c>
      <c r="E423" s="76">
        <v>78405</v>
      </c>
      <c r="F423" s="77">
        <v>76875</v>
      </c>
      <c r="G423" s="76">
        <v>76245</v>
      </c>
      <c r="H423" s="76">
        <v>76140</v>
      </c>
      <c r="I423" s="76">
        <v>41880</v>
      </c>
      <c r="J423" s="78">
        <v>22.35</v>
      </c>
      <c r="K423" s="76">
        <v>36920</v>
      </c>
      <c r="L423" s="88">
        <v>17.75</v>
      </c>
      <c r="M423" s="76">
        <v>101415</v>
      </c>
      <c r="N423" s="76">
        <v>81570</v>
      </c>
      <c r="O423" s="81">
        <v>143055</v>
      </c>
      <c r="P423" s="1">
        <v>17.75</v>
      </c>
      <c r="Q423" s="84">
        <f>IF('1 Implementation Details'!$B$15="yes",K423*1.5,K423)</f>
        <v>36920</v>
      </c>
      <c r="R423" s="54">
        <f>IF('1 Implementation Details'!$B$15="yes",L423*1.5,L423)</f>
        <v>17.75</v>
      </c>
    </row>
    <row r="424" spans="1:18" ht="14.4">
      <c r="A424" s="75" t="s">
        <v>639</v>
      </c>
      <c r="B424" s="76">
        <v>68910</v>
      </c>
      <c r="C424" s="76">
        <v>74325</v>
      </c>
      <c r="D424" s="79">
        <v>80490</v>
      </c>
      <c r="E424" s="76">
        <v>76905</v>
      </c>
      <c r="F424" s="77">
        <v>72225</v>
      </c>
      <c r="G424" s="79">
        <v>70380</v>
      </c>
      <c r="H424" s="76">
        <v>72510</v>
      </c>
      <c r="I424" s="76">
        <v>49155</v>
      </c>
      <c r="J424" s="78" t="e">
        <v>#N/A</v>
      </c>
      <c r="K424" s="79" t="e">
        <v>#N/A</v>
      </c>
      <c r="L424" s="80" t="e">
        <v>#N/A</v>
      </c>
      <c r="M424" s="79">
        <v>97470</v>
      </c>
      <c r="N424" s="76">
        <v>76440</v>
      </c>
      <c r="O424" s="81">
        <v>113775</v>
      </c>
      <c r="P424" s="1" t="e">
        <v>#N/A</v>
      </c>
      <c r="Q424" s="1" t="e">
        <f>IF('1 Implementation Details'!$B$15="yes",K424*1.5,K424)</f>
        <v>#N/A</v>
      </c>
      <c r="R424" s="54" t="e">
        <f>IF('1 Implementation Details'!$B$15="yes",L424*1.5,L424)</f>
        <v>#N/A</v>
      </c>
    </row>
    <row r="425" spans="1:18" ht="14.4">
      <c r="A425" s="75" t="s">
        <v>640</v>
      </c>
      <c r="B425" s="76">
        <v>79815</v>
      </c>
      <c r="C425" s="76">
        <v>79485</v>
      </c>
      <c r="D425" s="76">
        <v>85725</v>
      </c>
      <c r="E425" s="76">
        <v>97440</v>
      </c>
      <c r="F425" s="77">
        <v>83325</v>
      </c>
      <c r="G425" s="76" t="e">
        <v>#N/A</v>
      </c>
      <c r="H425" s="76">
        <v>83955</v>
      </c>
      <c r="I425" s="76">
        <v>49275</v>
      </c>
      <c r="J425" s="78">
        <v>24.795000000000002</v>
      </c>
      <c r="K425" s="76">
        <v>42890</v>
      </c>
      <c r="L425" s="88">
        <v>20.62</v>
      </c>
      <c r="M425" s="76">
        <v>101340</v>
      </c>
      <c r="N425" s="76">
        <v>76455</v>
      </c>
      <c r="O425" s="81">
        <v>134145</v>
      </c>
      <c r="P425" s="1">
        <v>20.62</v>
      </c>
      <c r="Q425" s="84">
        <f>IF('1 Implementation Details'!$B$15="yes",K425*1.5,K425)</f>
        <v>42890</v>
      </c>
      <c r="R425" s="54">
        <f>IF('1 Implementation Details'!$B$15="yes",L425*1.5,L425)</f>
        <v>20.62</v>
      </c>
    </row>
    <row r="426" spans="1:18" ht="14.4">
      <c r="A426" s="75" t="s">
        <v>641</v>
      </c>
      <c r="B426" s="76">
        <v>81060</v>
      </c>
      <c r="C426" s="76">
        <v>80490</v>
      </c>
      <c r="D426" s="76">
        <v>81300</v>
      </c>
      <c r="E426" s="76">
        <v>85500</v>
      </c>
      <c r="F426" s="77">
        <v>81240</v>
      </c>
      <c r="G426" s="76">
        <v>80805</v>
      </c>
      <c r="H426" s="76">
        <v>81360</v>
      </c>
      <c r="I426" s="76">
        <v>39840</v>
      </c>
      <c r="J426" s="78" t="e">
        <v>#N/A</v>
      </c>
      <c r="K426" s="76">
        <v>22620</v>
      </c>
      <c r="L426" s="88">
        <v>10.88</v>
      </c>
      <c r="M426" s="76">
        <v>97470</v>
      </c>
      <c r="N426" s="76">
        <v>90180</v>
      </c>
      <c r="O426" s="81">
        <v>126585</v>
      </c>
      <c r="P426" s="1">
        <v>10.88</v>
      </c>
      <c r="Q426" s="84">
        <f>IF('1 Implementation Details'!$B$15="yes",K426*1.5,K426)</f>
        <v>22620</v>
      </c>
      <c r="R426" s="54">
        <f>IF('1 Implementation Details'!$B$15="yes",L426*1.5,L426)</f>
        <v>10.88</v>
      </c>
    </row>
    <row r="427" spans="1:18" ht="14.4">
      <c r="A427" s="75" t="s">
        <v>642</v>
      </c>
      <c r="B427" s="76">
        <v>78165</v>
      </c>
      <c r="C427" s="76">
        <v>78495</v>
      </c>
      <c r="D427" s="76">
        <v>81435</v>
      </c>
      <c r="E427" s="76">
        <v>85965</v>
      </c>
      <c r="F427" s="77">
        <v>83385</v>
      </c>
      <c r="G427" s="76">
        <v>79365</v>
      </c>
      <c r="H427" s="79">
        <v>84045</v>
      </c>
      <c r="I427" s="76">
        <v>44700</v>
      </c>
      <c r="J427" s="78">
        <v>31.545000000000002</v>
      </c>
      <c r="K427" s="76">
        <v>45730</v>
      </c>
      <c r="L427" s="88">
        <v>21.99</v>
      </c>
      <c r="M427" s="76">
        <v>103890</v>
      </c>
      <c r="N427" s="76">
        <v>69345</v>
      </c>
      <c r="O427" s="81">
        <v>122460</v>
      </c>
      <c r="P427" s="1">
        <v>21.99</v>
      </c>
      <c r="Q427" s="84">
        <f>IF('1 Implementation Details'!$B$15="yes",K427*1.5,K427)</f>
        <v>45730</v>
      </c>
      <c r="R427" s="54">
        <f>IF('1 Implementation Details'!$B$15="yes",L427*1.5,L427)</f>
        <v>21.99</v>
      </c>
    </row>
    <row r="428" spans="1:18" ht="14.4">
      <c r="A428" s="75" t="s">
        <v>643</v>
      </c>
      <c r="B428" s="79">
        <v>81105</v>
      </c>
      <c r="C428" s="76">
        <v>87975</v>
      </c>
      <c r="D428" s="76">
        <v>91515</v>
      </c>
      <c r="E428" s="76">
        <v>88665</v>
      </c>
      <c r="F428" s="77">
        <v>92235</v>
      </c>
      <c r="G428" s="79">
        <v>86685</v>
      </c>
      <c r="H428" s="79">
        <v>90210</v>
      </c>
      <c r="I428" s="76">
        <v>50655</v>
      </c>
      <c r="J428" s="78" t="e">
        <v>#VALUE!</v>
      </c>
      <c r="K428" s="77">
        <v>40620</v>
      </c>
      <c r="L428" s="80">
        <v>19.53</v>
      </c>
      <c r="M428" s="79">
        <v>142380</v>
      </c>
      <c r="N428" s="76">
        <v>85725</v>
      </c>
      <c r="O428" s="81">
        <v>160545</v>
      </c>
      <c r="P428" s="1">
        <v>19.53</v>
      </c>
      <c r="Q428" s="84">
        <f>IF('1 Implementation Details'!$B$15="yes",K428*1.5,K428)</f>
        <v>40620</v>
      </c>
      <c r="R428" s="54">
        <f>IF('1 Implementation Details'!$B$15="yes",L428*1.5,L428)</f>
        <v>19.53</v>
      </c>
    </row>
    <row r="429" spans="1:18" ht="14.4">
      <c r="A429" s="75" t="s">
        <v>644</v>
      </c>
      <c r="B429" s="76">
        <v>81225</v>
      </c>
      <c r="C429" s="76">
        <v>88920</v>
      </c>
      <c r="D429" s="76">
        <v>86910</v>
      </c>
      <c r="E429" s="76">
        <v>90105</v>
      </c>
      <c r="F429" s="76" t="e">
        <v>#N/A</v>
      </c>
      <c r="G429" s="76" t="e">
        <v>#N/A</v>
      </c>
      <c r="H429" s="76">
        <v>83835</v>
      </c>
      <c r="I429" s="76">
        <v>46545</v>
      </c>
      <c r="J429" s="82">
        <v>29.204999999999998</v>
      </c>
      <c r="K429" s="76">
        <v>69070</v>
      </c>
      <c r="L429" s="83">
        <v>33.21</v>
      </c>
      <c r="M429" s="76">
        <v>101325</v>
      </c>
      <c r="N429" s="76">
        <v>89250</v>
      </c>
      <c r="O429" s="81">
        <v>133950</v>
      </c>
      <c r="P429" s="52">
        <v>33.21</v>
      </c>
      <c r="Q429" s="84">
        <f>IF('1 Implementation Details'!$B$15="yes",K429*1.5,K429)</f>
        <v>69070</v>
      </c>
      <c r="R429" s="85">
        <f>IF('1 Implementation Details'!$B$15="yes",L429*1.5,L429)</f>
        <v>33.21</v>
      </c>
    </row>
    <row r="430" spans="1:18" ht="14.4">
      <c r="A430" s="75" t="s">
        <v>645</v>
      </c>
      <c r="B430" s="79">
        <v>87735</v>
      </c>
      <c r="C430" s="76">
        <v>96735</v>
      </c>
      <c r="D430" s="76">
        <v>96165</v>
      </c>
      <c r="E430" s="76">
        <v>96735</v>
      </c>
      <c r="F430" s="79">
        <v>83445</v>
      </c>
      <c r="G430" s="79">
        <v>89370</v>
      </c>
      <c r="H430" s="79">
        <v>97365</v>
      </c>
      <c r="I430" s="76">
        <v>36780</v>
      </c>
      <c r="J430" s="79">
        <v>22.425000000000001</v>
      </c>
      <c r="K430" s="77">
        <v>47550</v>
      </c>
      <c r="L430" s="80">
        <v>22.86</v>
      </c>
      <c r="M430" s="76">
        <v>103125</v>
      </c>
      <c r="N430" s="76">
        <v>96270</v>
      </c>
      <c r="O430" s="81">
        <v>144315</v>
      </c>
      <c r="P430" s="1">
        <v>22.86</v>
      </c>
      <c r="Q430" s="84">
        <f>IF('1 Implementation Details'!$B$15="yes",K430*1.5,K430)</f>
        <v>47550</v>
      </c>
      <c r="R430" s="54">
        <f>IF('1 Implementation Details'!$B$15="yes",L430*1.5,L430)</f>
        <v>22.86</v>
      </c>
    </row>
    <row r="431" spans="1:18" ht="14.4">
      <c r="A431" s="75" t="s">
        <v>646</v>
      </c>
      <c r="B431" s="76">
        <v>89130</v>
      </c>
      <c r="C431" s="76">
        <v>92625</v>
      </c>
      <c r="D431" s="76">
        <v>88635</v>
      </c>
      <c r="E431" s="76">
        <v>98730</v>
      </c>
      <c r="F431" s="77">
        <v>92370</v>
      </c>
      <c r="G431" s="76">
        <v>86175</v>
      </c>
      <c r="H431" s="76">
        <v>92040</v>
      </c>
      <c r="I431" s="76">
        <v>50985</v>
      </c>
      <c r="J431" s="78">
        <v>29.64</v>
      </c>
      <c r="K431" s="76">
        <v>37800</v>
      </c>
      <c r="L431" s="88">
        <v>18.170000000000002</v>
      </c>
      <c r="M431" s="76">
        <v>100980</v>
      </c>
      <c r="N431" s="76">
        <v>70545</v>
      </c>
      <c r="O431" s="81">
        <v>148785</v>
      </c>
      <c r="P431" s="1">
        <v>18.170000000000002</v>
      </c>
      <c r="Q431" s="84">
        <f>IF('1 Implementation Details'!$B$15="yes",K431*1.5,K431)</f>
        <v>37800</v>
      </c>
      <c r="R431" s="54">
        <f>IF('1 Implementation Details'!$B$15="yes",L431*1.5,L431)</f>
        <v>18.170000000000002</v>
      </c>
    </row>
    <row r="432" spans="1:18" ht="14.4">
      <c r="A432" s="75" t="s">
        <v>647</v>
      </c>
      <c r="B432" s="76">
        <v>96960</v>
      </c>
      <c r="C432" s="76">
        <v>89895</v>
      </c>
      <c r="D432" s="76">
        <v>90585</v>
      </c>
      <c r="E432" s="76">
        <v>90870</v>
      </c>
      <c r="F432" s="76">
        <v>96180</v>
      </c>
      <c r="G432" s="76">
        <v>88365</v>
      </c>
      <c r="H432" s="76">
        <v>97950</v>
      </c>
      <c r="I432" s="76">
        <v>46665</v>
      </c>
      <c r="J432" s="79">
        <v>49.65</v>
      </c>
      <c r="K432" s="77">
        <v>43280</v>
      </c>
      <c r="L432" s="86">
        <v>20.81</v>
      </c>
      <c r="M432" s="76">
        <v>103275</v>
      </c>
      <c r="N432" s="76">
        <v>83940</v>
      </c>
      <c r="O432" s="81">
        <v>162465</v>
      </c>
      <c r="P432" s="84">
        <v>20.81</v>
      </c>
      <c r="Q432" s="84">
        <f>IF('1 Implementation Details'!$B$15="yes",K432*1.5,K432)</f>
        <v>43280</v>
      </c>
      <c r="R432" s="87">
        <f>IF('1 Implementation Details'!$B$15="yes",L432*1.5,L432)</f>
        <v>20.81</v>
      </c>
    </row>
    <row r="433" spans="1:18" ht="14.4">
      <c r="A433" s="75" t="s">
        <v>648</v>
      </c>
      <c r="B433" s="76" t="e">
        <v>#N/A</v>
      </c>
      <c r="C433" s="76">
        <v>83535</v>
      </c>
      <c r="D433" s="76" t="e">
        <v>#N/A</v>
      </c>
      <c r="E433" s="76">
        <v>84915</v>
      </c>
      <c r="F433" s="77">
        <v>83595</v>
      </c>
      <c r="G433" s="76" t="e">
        <v>#N/A</v>
      </c>
      <c r="H433" s="76">
        <v>86625</v>
      </c>
      <c r="I433" s="76">
        <v>34365</v>
      </c>
      <c r="J433" s="78" t="e">
        <v>#N/A</v>
      </c>
      <c r="K433" s="76">
        <v>29460</v>
      </c>
      <c r="L433" s="88">
        <v>14.16</v>
      </c>
      <c r="M433" s="76">
        <v>109095</v>
      </c>
      <c r="N433" s="76">
        <v>81420</v>
      </c>
      <c r="O433" s="81">
        <v>133770</v>
      </c>
      <c r="P433" s="1">
        <v>14.16</v>
      </c>
      <c r="Q433" s="84">
        <f>IF('1 Implementation Details'!$B$15="yes",K433*1.5,K433)</f>
        <v>29460</v>
      </c>
      <c r="R433" s="54">
        <f>IF('1 Implementation Details'!$B$15="yes",L433*1.5,L433)</f>
        <v>14.16</v>
      </c>
    </row>
    <row r="434" spans="1:18" ht="14.4">
      <c r="A434" s="75" t="s">
        <v>649</v>
      </c>
      <c r="B434" s="76">
        <v>72840</v>
      </c>
      <c r="C434" s="76">
        <v>74595</v>
      </c>
      <c r="D434" s="76">
        <v>72075</v>
      </c>
      <c r="E434" s="76">
        <v>75690</v>
      </c>
      <c r="F434" s="77">
        <v>74595</v>
      </c>
      <c r="G434" s="76">
        <v>76380</v>
      </c>
      <c r="H434" s="76">
        <v>75525</v>
      </c>
      <c r="I434" s="76">
        <v>37890</v>
      </c>
      <c r="J434" s="78">
        <v>21.164999999999999</v>
      </c>
      <c r="K434" s="76">
        <v>44110</v>
      </c>
      <c r="L434" s="88">
        <v>21.21</v>
      </c>
      <c r="M434" s="76">
        <v>85950</v>
      </c>
      <c r="N434" s="76">
        <v>85110</v>
      </c>
      <c r="O434" s="81">
        <v>119970</v>
      </c>
      <c r="P434" s="1">
        <v>21.21</v>
      </c>
      <c r="Q434" s="84">
        <f>IF('1 Implementation Details'!$B$15="yes",K434*1.5,K434)</f>
        <v>44110</v>
      </c>
      <c r="R434" s="54">
        <f>IF('1 Implementation Details'!$B$15="yes",L434*1.5,L434)</f>
        <v>21.21</v>
      </c>
    </row>
    <row r="435" spans="1:18" ht="14.4">
      <c r="A435" s="75" t="s">
        <v>650</v>
      </c>
      <c r="B435" s="79">
        <v>81555</v>
      </c>
      <c r="C435" s="76">
        <v>80640</v>
      </c>
      <c r="D435" s="76">
        <v>76170</v>
      </c>
      <c r="E435" s="76">
        <v>81315</v>
      </c>
      <c r="F435" s="77">
        <v>80475</v>
      </c>
      <c r="G435" s="79">
        <v>79455</v>
      </c>
      <c r="H435" s="76">
        <v>83025</v>
      </c>
      <c r="I435" s="76">
        <v>42060</v>
      </c>
      <c r="J435" s="78">
        <v>25.59</v>
      </c>
      <c r="K435" s="76">
        <v>63290</v>
      </c>
      <c r="L435" s="88">
        <v>30.43</v>
      </c>
      <c r="M435" s="76">
        <v>99135</v>
      </c>
      <c r="N435" s="76">
        <v>72570</v>
      </c>
      <c r="O435" s="81">
        <v>151185</v>
      </c>
      <c r="P435" s="1">
        <v>30.43</v>
      </c>
      <c r="Q435" s="84">
        <f>IF('1 Implementation Details'!$B$15="yes",K435*1.5,K435)</f>
        <v>63290</v>
      </c>
      <c r="R435" s="54">
        <f>IF('1 Implementation Details'!$B$15="yes",L435*1.5,L435)</f>
        <v>30.43</v>
      </c>
    </row>
    <row r="436" spans="1:18" ht="14.4">
      <c r="A436" s="75" t="s">
        <v>651</v>
      </c>
      <c r="B436" s="76">
        <v>95310</v>
      </c>
      <c r="C436" s="76">
        <v>95400</v>
      </c>
      <c r="D436" s="76">
        <v>103425</v>
      </c>
      <c r="E436" s="76">
        <v>99645</v>
      </c>
      <c r="F436" s="77">
        <v>99765</v>
      </c>
      <c r="G436" s="76">
        <v>101520</v>
      </c>
      <c r="H436" s="76">
        <v>99060</v>
      </c>
      <c r="I436" s="76">
        <v>56160</v>
      </c>
      <c r="J436" s="78">
        <v>48.405000000000001</v>
      </c>
      <c r="K436" s="76">
        <v>44640</v>
      </c>
      <c r="L436" s="88">
        <v>21.46</v>
      </c>
      <c r="M436" s="76">
        <v>119610</v>
      </c>
      <c r="N436" s="76">
        <v>98745</v>
      </c>
      <c r="O436" s="81">
        <v>162390</v>
      </c>
      <c r="P436" s="1">
        <v>21.46</v>
      </c>
      <c r="Q436" s="84">
        <f>IF('1 Implementation Details'!$B$15="yes",K436*1.5,K436)</f>
        <v>44640</v>
      </c>
      <c r="R436" s="54">
        <f>IF('1 Implementation Details'!$B$15="yes",L436*1.5,L436)</f>
        <v>21.46</v>
      </c>
    </row>
    <row r="437" spans="1:18" ht="14.4">
      <c r="A437" s="75" t="s">
        <v>652</v>
      </c>
      <c r="B437" s="76">
        <v>70470</v>
      </c>
      <c r="C437" s="76">
        <v>71070</v>
      </c>
      <c r="D437" s="76">
        <v>72195</v>
      </c>
      <c r="E437" s="76">
        <v>76455</v>
      </c>
      <c r="F437" s="77">
        <v>73950</v>
      </c>
      <c r="G437" s="76">
        <v>73500</v>
      </c>
      <c r="H437" s="76">
        <v>77490</v>
      </c>
      <c r="I437" s="76">
        <v>33300</v>
      </c>
      <c r="J437" s="78">
        <v>17.64</v>
      </c>
      <c r="K437" s="76">
        <v>35270</v>
      </c>
      <c r="L437" s="88">
        <v>16.96</v>
      </c>
      <c r="M437" s="76">
        <v>92925</v>
      </c>
      <c r="N437" s="76">
        <v>76125</v>
      </c>
      <c r="O437" s="81">
        <v>121305</v>
      </c>
      <c r="P437" s="1">
        <v>16.96</v>
      </c>
      <c r="Q437" s="84">
        <f>IF('1 Implementation Details'!$B$15="yes",K437*1.5,K437)</f>
        <v>35270</v>
      </c>
      <c r="R437" s="54">
        <f>IF('1 Implementation Details'!$B$15="yes",L437*1.5,L437)</f>
        <v>16.96</v>
      </c>
    </row>
    <row r="438" spans="1:18" ht="14.4">
      <c r="A438" s="75" t="s">
        <v>653</v>
      </c>
      <c r="B438" s="79">
        <v>70185</v>
      </c>
      <c r="C438" s="76">
        <v>72210</v>
      </c>
      <c r="D438" s="76">
        <v>77625</v>
      </c>
      <c r="E438" s="76">
        <v>91065</v>
      </c>
      <c r="F438" s="77">
        <v>73605</v>
      </c>
      <c r="G438" s="79">
        <v>70635</v>
      </c>
      <c r="H438" s="76">
        <v>80730</v>
      </c>
      <c r="I438" s="76">
        <v>50685</v>
      </c>
      <c r="J438" s="78">
        <v>36.090000000000003</v>
      </c>
      <c r="K438" s="77">
        <v>37960</v>
      </c>
      <c r="L438" s="80">
        <v>18.25</v>
      </c>
      <c r="M438" s="76">
        <v>92970</v>
      </c>
      <c r="N438" s="76">
        <v>69570</v>
      </c>
      <c r="O438" s="81">
        <v>132045</v>
      </c>
      <c r="P438" s="1">
        <v>18.25</v>
      </c>
      <c r="Q438" s="84">
        <f>IF('1 Implementation Details'!$B$15="yes",K438*1.5,K438)</f>
        <v>37960</v>
      </c>
      <c r="R438" s="54">
        <f>IF('1 Implementation Details'!$B$15="yes",L438*1.5,L438)</f>
        <v>18.25</v>
      </c>
    </row>
    <row r="439" spans="1:18" ht="14.4">
      <c r="A439" s="75" t="s">
        <v>654</v>
      </c>
      <c r="B439" s="76">
        <v>66750</v>
      </c>
      <c r="C439" s="76">
        <v>73185</v>
      </c>
      <c r="D439" s="76">
        <v>74130</v>
      </c>
      <c r="E439" s="76">
        <v>74370</v>
      </c>
      <c r="F439" s="77">
        <v>77730</v>
      </c>
      <c r="G439" s="76">
        <v>76140</v>
      </c>
      <c r="H439" s="76">
        <v>79065</v>
      </c>
      <c r="I439" s="76">
        <v>37245</v>
      </c>
      <c r="J439" s="79">
        <v>20.7</v>
      </c>
      <c r="K439" s="76">
        <v>34910</v>
      </c>
      <c r="L439" s="88">
        <v>16.79</v>
      </c>
      <c r="M439" s="76">
        <v>83625</v>
      </c>
      <c r="N439" s="76">
        <v>75765</v>
      </c>
      <c r="O439" s="81">
        <v>126420</v>
      </c>
      <c r="P439" s="1">
        <v>16.79</v>
      </c>
      <c r="Q439" s="84">
        <f>IF('1 Implementation Details'!$B$15="yes",K439*1.5,K439)</f>
        <v>34910</v>
      </c>
      <c r="R439" s="54">
        <f>IF('1 Implementation Details'!$B$15="yes",L439*1.5,L439)</f>
        <v>16.79</v>
      </c>
    </row>
    <row r="440" spans="1:18" ht="14.4">
      <c r="A440" s="75" t="s">
        <v>655</v>
      </c>
      <c r="B440" s="76">
        <v>84885</v>
      </c>
      <c r="C440" s="76">
        <v>91995</v>
      </c>
      <c r="D440" s="76">
        <v>81345</v>
      </c>
      <c r="E440" s="76">
        <v>96300</v>
      </c>
      <c r="F440" s="77">
        <v>104640</v>
      </c>
      <c r="G440" s="76" t="e">
        <v>#N/A</v>
      </c>
      <c r="H440" s="76">
        <v>80445</v>
      </c>
      <c r="I440" s="76">
        <v>47925</v>
      </c>
      <c r="J440" s="78">
        <v>24.074999999999999</v>
      </c>
      <c r="K440" s="76">
        <v>47030</v>
      </c>
      <c r="L440" s="88">
        <v>22.61</v>
      </c>
      <c r="M440" s="76">
        <v>91020</v>
      </c>
      <c r="N440" s="76">
        <v>92310</v>
      </c>
      <c r="O440" s="81">
        <v>134565</v>
      </c>
      <c r="P440" s="1">
        <v>22.61</v>
      </c>
      <c r="Q440" s="84">
        <f>IF('1 Implementation Details'!$B$15="yes",K440*1.5,K440)</f>
        <v>47030</v>
      </c>
      <c r="R440" s="54">
        <f>IF('1 Implementation Details'!$B$15="yes",L440*1.5,L440)</f>
        <v>22.61</v>
      </c>
    </row>
    <row r="441" spans="1:18" ht="14.4">
      <c r="A441" s="75" t="s">
        <v>656</v>
      </c>
      <c r="B441" s="79">
        <v>80280</v>
      </c>
      <c r="C441" s="76">
        <v>81375</v>
      </c>
      <c r="D441" s="79">
        <v>84585</v>
      </c>
      <c r="E441" s="76">
        <v>88995</v>
      </c>
      <c r="F441" s="79">
        <v>79485</v>
      </c>
      <c r="G441" s="79">
        <v>82845</v>
      </c>
      <c r="H441" s="79">
        <v>81420</v>
      </c>
      <c r="I441" s="76">
        <v>43080</v>
      </c>
      <c r="J441" s="79">
        <v>30.06</v>
      </c>
      <c r="K441" s="77">
        <v>41000</v>
      </c>
      <c r="L441" s="80">
        <v>19.71</v>
      </c>
      <c r="M441" s="76">
        <v>93495</v>
      </c>
      <c r="N441" s="76">
        <v>66210</v>
      </c>
      <c r="O441" s="81">
        <v>135825</v>
      </c>
      <c r="P441" s="1">
        <v>19.71</v>
      </c>
      <c r="Q441" s="84">
        <f>IF('1 Implementation Details'!$B$15="yes",K441*1.5,K441)</f>
        <v>41000</v>
      </c>
      <c r="R441" s="54">
        <f>IF('1 Implementation Details'!$B$15="yes",L441*1.5,L441)</f>
        <v>19.71</v>
      </c>
    </row>
    <row r="442" spans="1:18" ht="14.4">
      <c r="A442" s="75" t="s">
        <v>657</v>
      </c>
      <c r="B442" s="76">
        <v>97185</v>
      </c>
      <c r="C442" s="76">
        <v>100590</v>
      </c>
      <c r="D442" s="76">
        <v>96045</v>
      </c>
      <c r="E442" s="76">
        <v>108360</v>
      </c>
      <c r="F442" s="76">
        <v>107895</v>
      </c>
      <c r="G442" s="79">
        <v>96390</v>
      </c>
      <c r="H442" s="76">
        <v>102945</v>
      </c>
      <c r="I442" s="76">
        <v>51300</v>
      </c>
      <c r="J442" s="82">
        <v>26.565000000000001</v>
      </c>
      <c r="K442" s="76">
        <v>60320</v>
      </c>
      <c r="L442" s="83">
        <v>29</v>
      </c>
      <c r="M442" s="76">
        <v>121845</v>
      </c>
      <c r="N442" s="76">
        <v>64845</v>
      </c>
      <c r="O442" s="81">
        <v>143250</v>
      </c>
      <c r="P442" s="52">
        <v>29</v>
      </c>
      <c r="Q442" s="84">
        <f>IF('1 Implementation Details'!$B$15="yes",K442*1.5,K442)</f>
        <v>60320</v>
      </c>
      <c r="R442" s="85">
        <f>IF('1 Implementation Details'!$B$15="yes",L442*1.5,L442)</f>
        <v>29</v>
      </c>
    </row>
    <row r="443" spans="1:18" ht="14.4">
      <c r="A443" s="75" t="s">
        <v>658</v>
      </c>
      <c r="B443" s="76">
        <v>99360</v>
      </c>
      <c r="C443" s="76">
        <v>100470</v>
      </c>
      <c r="D443" s="76">
        <v>99480</v>
      </c>
      <c r="E443" s="76">
        <v>100875</v>
      </c>
      <c r="F443" s="76">
        <v>97650</v>
      </c>
      <c r="G443" s="76">
        <v>104220</v>
      </c>
      <c r="H443" s="76">
        <v>99420</v>
      </c>
      <c r="I443" s="76">
        <v>45810</v>
      </c>
      <c r="J443" s="82" t="e">
        <v>#VALUE!</v>
      </c>
      <c r="K443" s="76">
        <v>42710</v>
      </c>
      <c r="L443" s="83">
        <v>20.53</v>
      </c>
      <c r="M443" s="76">
        <v>110310</v>
      </c>
      <c r="N443" s="76">
        <v>80640</v>
      </c>
      <c r="O443" s="81">
        <v>146100</v>
      </c>
      <c r="P443" s="52">
        <v>20.53</v>
      </c>
      <c r="Q443" s="84">
        <f>IF('1 Implementation Details'!$B$15="yes",K443*1.5,K443)</f>
        <v>42710</v>
      </c>
      <c r="R443" s="85">
        <f>IF('1 Implementation Details'!$B$15="yes",L443*1.5,L443)</f>
        <v>20.53</v>
      </c>
    </row>
    <row r="444" spans="1:18" ht="14.4">
      <c r="A444" s="75" t="s">
        <v>659</v>
      </c>
      <c r="B444" s="79">
        <v>90255</v>
      </c>
      <c r="C444" s="76">
        <v>96855</v>
      </c>
      <c r="D444" s="76">
        <v>92295</v>
      </c>
      <c r="E444" s="76">
        <v>95475</v>
      </c>
      <c r="F444" s="79">
        <v>98280</v>
      </c>
      <c r="G444" s="79">
        <v>100545</v>
      </c>
      <c r="H444" s="79">
        <v>100365</v>
      </c>
      <c r="I444" s="76">
        <v>58110</v>
      </c>
      <c r="J444" s="78">
        <v>25.754999999999999</v>
      </c>
      <c r="K444" s="77">
        <v>55520</v>
      </c>
      <c r="L444" s="80">
        <v>26.69</v>
      </c>
      <c r="M444" s="79">
        <v>112155</v>
      </c>
      <c r="N444" s="76">
        <v>87555</v>
      </c>
      <c r="O444" s="81">
        <v>145785</v>
      </c>
      <c r="P444" s="1">
        <v>26.69</v>
      </c>
      <c r="Q444" s="84">
        <f>IF('1 Implementation Details'!$B$15="yes",K444*1.5,K444)</f>
        <v>55520</v>
      </c>
      <c r="R444" s="54">
        <f>IF('1 Implementation Details'!$B$15="yes",L444*1.5,L444)</f>
        <v>26.69</v>
      </c>
    </row>
    <row r="445" spans="1:18" ht="14.4">
      <c r="A445" s="75" t="s">
        <v>660</v>
      </c>
      <c r="B445" s="89">
        <v>84255</v>
      </c>
      <c r="C445" s="76">
        <v>75855</v>
      </c>
      <c r="D445" s="76">
        <v>73830</v>
      </c>
      <c r="E445" s="76">
        <v>78690</v>
      </c>
      <c r="F445" s="76">
        <v>78630</v>
      </c>
      <c r="G445" s="79" t="e">
        <v>#N/A</v>
      </c>
      <c r="H445" s="76">
        <v>80055</v>
      </c>
      <c r="I445" s="76">
        <v>42330</v>
      </c>
      <c r="J445" s="82">
        <v>38.4</v>
      </c>
      <c r="K445" s="76" t="e">
        <v>#N/A</v>
      </c>
      <c r="L445" s="83" t="e">
        <v>#N/A</v>
      </c>
      <c r="M445" s="76">
        <v>97320</v>
      </c>
      <c r="N445" s="76">
        <v>52755</v>
      </c>
      <c r="O445" s="81">
        <v>111075</v>
      </c>
      <c r="P445" s="52" t="e">
        <v>#N/A</v>
      </c>
      <c r="Q445" s="84" t="e">
        <f>IF('1 Implementation Details'!$B$15="yes",K445*1.5,K445)</f>
        <v>#N/A</v>
      </c>
      <c r="R445" s="85" t="e">
        <f>IF('1 Implementation Details'!$B$15="yes",L445*1.5,L445)</f>
        <v>#N/A</v>
      </c>
    </row>
    <row r="446" spans="1:18" ht="14.4">
      <c r="A446" s="75" t="s">
        <v>661</v>
      </c>
      <c r="B446" s="76">
        <v>72135</v>
      </c>
      <c r="C446" s="76">
        <v>80280</v>
      </c>
      <c r="D446" s="79">
        <v>82065</v>
      </c>
      <c r="E446" s="76">
        <v>88245</v>
      </c>
      <c r="F446" s="77">
        <v>76500</v>
      </c>
      <c r="G446" s="79">
        <v>81975</v>
      </c>
      <c r="H446" s="76">
        <v>83940</v>
      </c>
      <c r="I446" s="76">
        <v>49200</v>
      </c>
      <c r="J446" s="78">
        <v>30.045000000000002</v>
      </c>
      <c r="K446" s="77">
        <v>44500</v>
      </c>
      <c r="L446" s="80">
        <v>21.39</v>
      </c>
      <c r="M446" s="76">
        <v>94095</v>
      </c>
      <c r="N446" s="76">
        <v>84465</v>
      </c>
      <c r="O446" s="81">
        <v>133350</v>
      </c>
      <c r="P446" s="1">
        <v>21.39</v>
      </c>
      <c r="Q446" s="84">
        <f>IF('1 Implementation Details'!$B$15="yes",K446*1.5,K446)</f>
        <v>44500</v>
      </c>
      <c r="R446" s="54">
        <f>IF('1 Implementation Details'!$B$15="yes",L446*1.5,L446)</f>
        <v>21.39</v>
      </c>
    </row>
    <row r="447" spans="1:18" ht="14.4">
      <c r="A447" s="75" t="s">
        <v>662</v>
      </c>
      <c r="B447" s="76" t="e">
        <v>#N/A</v>
      </c>
      <c r="C447" s="76">
        <v>79440</v>
      </c>
      <c r="D447" s="76">
        <v>82890</v>
      </c>
      <c r="E447" s="76">
        <v>84120</v>
      </c>
      <c r="F447" s="76" t="e">
        <v>#N/A</v>
      </c>
      <c r="G447" s="76" t="e">
        <v>#N/A</v>
      </c>
      <c r="H447" s="76">
        <v>91215</v>
      </c>
      <c r="I447" s="76">
        <v>32220</v>
      </c>
      <c r="J447" s="82">
        <v>15.99</v>
      </c>
      <c r="K447" s="76" t="e">
        <v>#N/A</v>
      </c>
      <c r="L447" s="83" t="e">
        <v>#N/A</v>
      </c>
      <c r="M447" s="76" t="e">
        <v>#N/A</v>
      </c>
      <c r="N447" s="76">
        <v>86925</v>
      </c>
      <c r="O447" s="81">
        <v>121290</v>
      </c>
      <c r="P447" s="52" t="e">
        <v>#N/A</v>
      </c>
      <c r="Q447" s="84" t="e">
        <f>IF('1 Implementation Details'!$B$15="yes",K447*1.5,K447)</f>
        <v>#N/A</v>
      </c>
      <c r="R447" s="85" t="e">
        <f>IF('1 Implementation Details'!$B$15="yes",L447*1.5,L447)</f>
        <v>#N/A</v>
      </c>
    </row>
    <row r="448" spans="1:18" ht="14.4">
      <c r="A448" s="75" t="s">
        <v>663</v>
      </c>
      <c r="B448" s="79">
        <v>75480</v>
      </c>
      <c r="C448" s="76">
        <v>80955</v>
      </c>
      <c r="D448" s="76">
        <v>78540</v>
      </c>
      <c r="E448" s="76">
        <v>83490</v>
      </c>
      <c r="F448" s="79">
        <v>83655</v>
      </c>
      <c r="G448" s="79">
        <v>84075</v>
      </c>
      <c r="H448" s="79">
        <v>83520</v>
      </c>
      <c r="I448" s="76">
        <v>53940</v>
      </c>
      <c r="J448" s="79" t="e">
        <v>#N/A</v>
      </c>
      <c r="K448" s="77">
        <v>43320</v>
      </c>
      <c r="L448" s="80">
        <v>20.83</v>
      </c>
      <c r="M448" s="76">
        <v>97800</v>
      </c>
      <c r="N448" s="76">
        <v>88125</v>
      </c>
      <c r="O448" s="81">
        <v>131040</v>
      </c>
      <c r="P448" s="1">
        <v>20.83</v>
      </c>
      <c r="Q448" s="84">
        <f>IF('1 Implementation Details'!$B$15="yes",K448*1.5,K448)</f>
        <v>43320</v>
      </c>
      <c r="R448" s="54">
        <f>IF('1 Implementation Details'!$B$15="yes",L448*1.5,L448)</f>
        <v>20.83</v>
      </c>
    </row>
    <row r="449" spans="1:18" ht="14.4">
      <c r="A449" s="75" t="s">
        <v>664</v>
      </c>
      <c r="B449" s="76">
        <v>78780</v>
      </c>
      <c r="C449" s="76">
        <v>82845</v>
      </c>
      <c r="D449" s="76">
        <v>88065</v>
      </c>
      <c r="E449" s="76">
        <v>85965</v>
      </c>
      <c r="F449" s="77">
        <v>82215</v>
      </c>
      <c r="G449" s="76">
        <v>88455</v>
      </c>
      <c r="H449" s="76">
        <v>89025</v>
      </c>
      <c r="I449" s="76">
        <v>44445</v>
      </c>
      <c r="J449" s="78">
        <v>27.03</v>
      </c>
      <c r="K449" s="76" t="e">
        <v>#N/A</v>
      </c>
      <c r="L449" s="88" t="e">
        <v>#N/A</v>
      </c>
      <c r="M449" s="76">
        <v>102225</v>
      </c>
      <c r="N449" s="76">
        <v>66945</v>
      </c>
      <c r="O449" s="81">
        <v>151155</v>
      </c>
      <c r="P449" s="1" t="e">
        <v>#N/A</v>
      </c>
      <c r="Q449" s="84" t="e">
        <f>IF('1 Implementation Details'!$B$15="yes",K449*1.5,K449)</f>
        <v>#N/A</v>
      </c>
      <c r="R449" s="54" t="e">
        <f>IF('1 Implementation Details'!$B$15="yes",L449*1.5,L449)</f>
        <v>#N/A</v>
      </c>
    </row>
    <row r="450" spans="1:18" ht="14.4">
      <c r="A450" s="75" t="s">
        <v>665</v>
      </c>
      <c r="B450" s="79" t="e">
        <v>#N/A</v>
      </c>
      <c r="C450" s="76">
        <v>89775</v>
      </c>
      <c r="D450" s="76">
        <v>95025</v>
      </c>
      <c r="E450" s="76">
        <v>84540</v>
      </c>
      <c r="F450" s="79">
        <v>90810</v>
      </c>
      <c r="G450" s="79">
        <v>74325</v>
      </c>
      <c r="H450" s="79">
        <v>86055</v>
      </c>
      <c r="I450" s="76">
        <v>39795</v>
      </c>
      <c r="J450" s="78">
        <v>22.274999999999999</v>
      </c>
      <c r="K450" s="76" t="e">
        <v>#N/A</v>
      </c>
      <c r="L450" s="88" t="e">
        <v>#N/A</v>
      </c>
      <c r="M450" s="76">
        <v>104325</v>
      </c>
      <c r="N450" s="76">
        <v>66210</v>
      </c>
      <c r="O450" s="81">
        <v>113820</v>
      </c>
      <c r="P450" s="1" t="e">
        <v>#N/A</v>
      </c>
      <c r="Q450" s="84" t="e">
        <f>IF('1 Implementation Details'!$B$15="yes",K450*1.5,K450)</f>
        <v>#N/A</v>
      </c>
      <c r="R450" s="54" t="e">
        <f>IF('1 Implementation Details'!$B$15="yes",L450*1.5,L450)</f>
        <v>#N/A</v>
      </c>
    </row>
    <row r="451" spans="1:18" ht="14.4">
      <c r="A451" s="75" t="s">
        <v>666</v>
      </c>
      <c r="B451" s="76">
        <v>84405</v>
      </c>
      <c r="C451" s="76">
        <v>92445</v>
      </c>
      <c r="D451" s="76">
        <v>94335</v>
      </c>
      <c r="E451" s="76">
        <v>92475</v>
      </c>
      <c r="F451" s="77">
        <v>89235</v>
      </c>
      <c r="G451" s="79">
        <v>90990</v>
      </c>
      <c r="H451" s="76">
        <v>81060</v>
      </c>
      <c r="I451" s="76">
        <v>60405</v>
      </c>
      <c r="J451" s="78">
        <v>29.234999999999999</v>
      </c>
      <c r="K451" s="76">
        <v>47850</v>
      </c>
      <c r="L451" s="88">
        <v>23.01</v>
      </c>
      <c r="M451" s="76">
        <v>116550</v>
      </c>
      <c r="N451" s="76">
        <v>90885</v>
      </c>
      <c r="O451" s="81">
        <v>141765</v>
      </c>
      <c r="P451" s="1">
        <v>23.01</v>
      </c>
      <c r="Q451" s="84">
        <f>IF('1 Implementation Details'!$B$15="yes",K451*1.5,K451)</f>
        <v>47850</v>
      </c>
      <c r="R451" s="54">
        <f>IF('1 Implementation Details'!$B$15="yes",L451*1.5,L451)</f>
        <v>23.01</v>
      </c>
    </row>
    <row r="452" spans="1:18" ht="14.4">
      <c r="A452" s="75" t="s">
        <v>667</v>
      </c>
      <c r="B452" s="76">
        <v>92820</v>
      </c>
      <c r="C452" s="76">
        <v>92940</v>
      </c>
      <c r="D452" s="76">
        <v>100530</v>
      </c>
      <c r="E452" s="76">
        <v>98865</v>
      </c>
      <c r="F452" s="77">
        <v>87930</v>
      </c>
      <c r="G452" s="76">
        <v>88800</v>
      </c>
      <c r="H452" s="76">
        <v>98895</v>
      </c>
      <c r="I452" s="76">
        <v>54735</v>
      </c>
      <c r="J452" s="78">
        <v>40.365000000000002</v>
      </c>
      <c r="K452" s="76" t="e">
        <v>#N/A</v>
      </c>
      <c r="L452" s="88" t="e">
        <v>#N/A</v>
      </c>
      <c r="M452" s="76">
        <v>110985</v>
      </c>
      <c r="N452" s="76">
        <v>82125</v>
      </c>
      <c r="O452" s="81">
        <v>154365</v>
      </c>
      <c r="P452" s="1" t="e">
        <v>#N/A</v>
      </c>
      <c r="Q452" s="84" t="e">
        <f>IF('1 Implementation Details'!$B$15="yes",K452*1.5,K452)</f>
        <v>#N/A</v>
      </c>
      <c r="R452" s="54" t="e">
        <f>IF('1 Implementation Details'!$B$15="yes",L452*1.5,L452)</f>
        <v>#N/A</v>
      </c>
    </row>
    <row r="453" spans="1:18" ht="14.4">
      <c r="A453" s="75" t="s">
        <v>668</v>
      </c>
      <c r="B453" s="76">
        <v>77355</v>
      </c>
      <c r="C453" s="76">
        <v>72780</v>
      </c>
      <c r="D453" s="76">
        <v>83055</v>
      </c>
      <c r="E453" s="76">
        <v>78705</v>
      </c>
      <c r="F453" s="79">
        <v>76605</v>
      </c>
      <c r="G453" s="79">
        <v>90765</v>
      </c>
      <c r="H453" s="76">
        <v>83940</v>
      </c>
      <c r="I453" s="76">
        <v>35865</v>
      </c>
      <c r="J453" s="78">
        <v>14.73</v>
      </c>
      <c r="K453" s="76">
        <v>33820</v>
      </c>
      <c r="L453" s="88">
        <v>16.260000000000002</v>
      </c>
      <c r="M453" s="89">
        <v>101340</v>
      </c>
      <c r="N453" s="76">
        <v>87855</v>
      </c>
      <c r="O453" s="81">
        <v>123135</v>
      </c>
      <c r="P453" s="1">
        <v>16.260000000000002</v>
      </c>
      <c r="Q453" s="84">
        <f>IF('1 Implementation Details'!$B$15="yes",K453*1.5,K453)</f>
        <v>33820</v>
      </c>
      <c r="R453" s="54">
        <f>IF('1 Implementation Details'!$B$15="yes",L453*1.5,L453)</f>
        <v>16.260000000000002</v>
      </c>
    </row>
    <row r="454" spans="1:18" ht="14.4">
      <c r="A454" s="75" t="s">
        <v>669</v>
      </c>
      <c r="B454" s="79">
        <v>78570</v>
      </c>
      <c r="C454" s="79">
        <v>75330</v>
      </c>
      <c r="D454" s="79">
        <v>83460</v>
      </c>
      <c r="E454" s="79">
        <v>93120</v>
      </c>
      <c r="F454" s="79">
        <v>68130</v>
      </c>
      <c r="G454" s="79">
        <v>79710</v>
      </c>
      <c r="H454" s="79">
        <v>83340</v>
      </c>
      <c r="I454" s="79">
        <v>50055</v>
      </c>
      <c r="J454" s="79">
        <v>26.64</v>
      </c>
      <c r="K454" s="79" t="e">
        <v>#N/A</v>
      </c>
      <c r="L454" s="80" t="e">
        <v>#N/A</v>
      </c>
      <c r="M454" s="79">
        <v>95235</v>
      </c>
      <c r="N454" s="79">
        <v>79320</v>
      </c>
      <c r="O454" s="80">
        <v>132585</v>
      </c>
      <c r="P454" s="1" t="e">
        <v>#N/A</v>
      </c>
      <c r="Q454" s="1" t="e">
        <f>IF('1 Implementation Details'!$B$15="yes",K454*1.5,K454)</f>
        <v>#N/A</v>
      </c>
      <c r="R454" s="54" t="e">
        <f>IF('1 Implementation Details'!$B$15="yes",L454*1.5,L454)</f>
        <v>#N/A</v>
      </c>
    </row>
    <row r="455" spans="1:18" ht="14.4">
      <c r="A455" s="75" t="s">
        <v>670</v>
      </c>
      <c r="B455" s="79">
        <v>83460</v>
      </c>
      <c r="C455" s="79">
        <v>85665</v>
      </c>
      <c r="D455" s="76">
        <v>90825</v>
      </c>
      <c r="E455" s="79">
        <v>79200</v>
      </c>
      <c r="F455" s="79">
        <v>87810</v>
      </c>
      <c r="G455" s="79">
        <v>92340</v>
      </c>
      <c r="H455" s="79">
        <v>87000</v>
      </c>
      <c r="I455" s="76">
        <v>52605</v>
      </c>
      <c r="J455" s="79">
        <v>21.42</v>
      </c>
      <c r="K455" s="76">
        <v>49510</v>
      </c>
      <c r="L455" s="88">
        <v>23.8</v>
      </c>
      <c r="M455" s="79">
        <v>91635</v>
      </c>
      <c r="N455" s="79">
        <v>92580</v>
      </c>
      <c r="O455" s="80">
        <v>137700</v>
      </c>
      <c r="P455" s="1">
        <v>23.8</v>
      </c>
      <c r="Q455" s="84">
        <f>IF('1 Implementation Details'!$B$15="yes",K455*1.5,K455)</f>
        <v>49510</v>
      </c>
      <c r="R455" s="54">
        <f>IF('1 Implementation Details'!$B$15="yes",L455*1.5,L455)</f>
        <v>23.8</v>
      </c>
    </row>
    <row r="456" spans="1:18" ht="14.4">
      <c r="A456" s="75" t="s">
        <v>671</v>
      </c>
      <c r="B456" s="76">
        <v>96645</v>
      </c>
      <c r="C456" s="76">
        <v>100710</v>
      </c>
      <c r="D456" s="79">
        <v>110295</v>
      </c>
      <c r="E456" s="76">
        <v>100590</v>
      </c>
      <c r="F456" s="77">
        <v>95235</v>
      </c>
      <c r="G456" s="79">
        <v>97200</v>
      </c>
      <c r="H456" s="76">
        <v>105015</v>
      </c>
      <c r="I456" s="76">
        <v>52815</v>
      </c>
      <c r="J456" s="78">
        <v>39.36</v>
      </c>
      <c r="K456" s="76">
        <v>62490</v>
      </c>
      <c r="L456" s="88">
        <v>30.04</v>
      </c>
      <c r="M456" s="76">
        <v>110160</v>
      </c>
      <c r="N456" s="76">
        <v>84405</v>
      </c>
      <c r="O456" s="81">
        <v>167745</v>
      </c>
      <c r="P456" s="1">
        <v>30.04</v>
      </c>
      <c r="Q456" s="84">
        <f>IF('1 Implementation Details'!$B$15="yes",K456*1.5,K456)</f>
        <v>62490</v>
      </c>
      <c r="R456" s="54">
        <f>IF('1 Implementation Details'!$B$15="yes",L456*1.5,L456)</f>
        <v>30.04</v>
      </c>
    </row>
    <row r="457" spans="1:18" ht="14.4">
      <c r="A457" s="75" t="s">
        <v>672</v>
      </c>
      <c r="B457" s="76">
        <v>70905</v>
      </c>
      <c r="C457" s="76">
        <v>71730</v>
      </c>
      <c r="D457" s="76">
        <v>72870</v>
      </c>
      <c r="E457" s="76">
        <v>76095</v>
      </c>
      <c r="F457" s="77">
        <v>65430</v>
      </c>
      <c r="G457" s="76" t="e">
        <v>#N/A</v>
      </c>
      <c r="H457" s="76">
        <v>78045</v>
      </c>
      <c r="I457" s="76">
        <v>35865</v>
      </c>
      <c r="J457" s="78">
        <v>24.78</v>
      </c>
      <c r="K457" s="76" t="e">
        <v>#N/A</v>
      </c>
      <c r="L457" s="88" t="e">
        <v>#N/A</v>
      </c>
      <c r="M457" s="76">
        <v>93450</v>
      </c>
      <c r="N457" s="76">
        <v>66840</v>
      </c>
      <c r="O457" s="81">
        <v>128925</v>
      </c>
      <c r="P457" s="1" t="e">
        <v>#N/A</v>
      </c>
      <c r="Q457" s="84" t="e">
        <f>IF('1 Implementation Details'!$B$15="yes",K457*1.5,K457)</f>
        <v>#N/A</v>
      </c>
      <c r="R457" s="54" t="e">
        <f>IF('1 Implementation Details'!$B$15="yes",L457*1.5,L457)</f>
        <v>#N/A</v>
      </c>
    </row>
    <row r="458" spans="1:18" ht="14.4">
      <c r="A458" s="75" t="s">
        <v>673</v>
      </c>
      <c r="B458" s="79">
        <v>69930</v>
      </c>
      <c r="C458" s="76">
        <v>83070</v>
      </c>
      <c r="D458" s="76">
        <v>81165</v>
      </c>
      <c r="E458" s="76">
        <v>94770</v>
      </c>
      <c r="F458" s="77">
        <v>83760</v>
      </c>
      <c r="G458" s="76">
        <v>83010</v>
      </c>
      <c r="H458" s="76">
        <v>84855</v>
      </c>
      <c r="I458" s="76">
        <v>50775</v>
      </c>
      <c r="J458" s="78">
        <v>22.574999999999999</v>
      </c>
      <c r="K458" s="76">
        <v>37900</v>
      </c>
      <c r="L458" s="88">
        <v>18.22</v>
      </c>
      <c r="M458" s="76">
        <v>85995</v>
      </c>
      <c r="N458" s="76">
        <v>82605</v>
      </c>
      <c r="O458" s="81">
        <v>134700</v>
      </c>
      <c r="P458" s="1">
        <v>18.22</v>
      </c>
      <c r="Q458" s="84">
        <f>IF('1 Implementation Details'!$B$15="yes",K458*1.5,K458)</f>
        <v>37900</v>
      </c>
      <c r="R458" s="54">
        <f>IF('1 Implementation Details'!$B$15="yes",L458*1.5,L458)</f>
        <v>18.22</v>
      </c>
    </row>
    <row r="459" spans="1:18" ht="14.4">
      <c r="A459" s="75" t="s">
        <v>674</v>
      </c>
      <c r="B459" s="79">
        <v>88770</v>
      </c>
      <c r="C459" s="76">
        <v>83970</v>
      </c>
      <c r="D459" s="76">
        <v>92115</v>
      </c>
      <c r="E459" s="76">
        <v>93240</v>
      </c>
      <c r="F459" s="77">
        <v>88680</v>
      </c>
      <c r="G459" s="79">
        <v>87180</v>
      </c>
      <c r="H459" s="76">
        <v>92625</v>
      </c>
      <c r="I459" s="76">
        <v>39855</v>
      </c>
      <c r="J459" s="78">
        <v>27.135000000000002</v>
      </c>
      <c r="K459" s="76">
        <v>38170</v>
      </c>
      <c r="L459" s="88">
        <v>18.350000000000001</v>
      </c>
      <c r="M459" s="76">
        <v>94785</v>
      </c>
      <c r="N459" s="76">
        <v>88515</v>
      </c>
      <c r="O459" s="81">
        <v>148845</v>
      </c>
      <c r="P459" s="1">
        <v>18.350000000000001</v>
      </c>
      <c r="Q459" s="84">
        <f>IF('1 Implementation Details'!$B$15="yes",K459*1.5,K459)</f>
        <v>38170</v>
      </c>
      <c r="R459" s="54">
        <f>IF('1 Implementation Details'!$B$15="yes",L459*1.5,L459)</f>
        <v>18.350000000000001</v>
      </c>
    </row>
    <row r="460" spans="1:18" ht="14.4">
      <c r="A460" s="75" t="s">
        <v>675</v>
      </c>
      <c r="B460" s="76">
        <v>121455</v>
      </c>
      <c r="C460" s="76">
        <v>128310</v>
      </c>
      <c r="D460" s="76">
        <v>129825</v>
      </c>
      <c r="E460" s="76">
        <v>134655</v>
      </c>
      <c r="F460" s="77">
        <v>121470</v>
      </c>
      <c r="G460" s="76">
        <v>127695</v>
      </c>
      <c r="H460" s="76">
        <v>129480</v>
      </c>
      <c r="I460" s="76">
        <v>59850</v>
      </c>
      <c r="J460" s="75">
        <v>31.14</v>
      </c>
      <c r="K460" s="76">
        <v>43950</v>
      </c>
      <c r="L460" s="88">
        <v>21.13</v>
      </c>
      <c r="M460" s="76">
        <v>111960</v>
      </c>
      <c r="N460" s="76">
        <v>116250</v>
      </c>
      <c r="O460" s="81">
        <v>201435</v>
      </c>
      <c r="P460" s="1">
        <v>21.13</v>
      </c>
      <c r="Q460" s="84">
        <f>IF('1 Implementation Details'!$B$15="yes",K460*1.5,K460)</f>
        <v>43950</v>
      </c>
      <c r="R460" s="54">
        <f>IF('1 Implementation Details'!$B$15="yes",L460*1.5,L460)</f>
        <v>21.13</v>
      </c>
    </row>
    <row r="461" spans="1:18" ht="14.4">
      <c r="A461" s="75" t="s">
        <v>676</v>
      </c>
      <c r="B461" s="76">
        <v>91515</v>
      </c>
      <c r="C461" s="76">
        <v>92640</v>
      </c>
      <c r="D461" s="76">
        <v>97260</v>
      </c>
      <c r="E461" s="76">
        <v>102570</v>
      </c>
      <c r="F461" s="77">
        <v>99780</v>
      </c>
      <c r="G461" s="76">
        <v>112710</v>
      </c>
      <c r="H461" s="76">
        <v>104520</v>
      </c>
      <c r="I461" s="76">
        <v>51045</v>
      </c>
      <c r="J461" s="78">
        <v>28.74</v>
      </c>
      <c r="K461" s="77">
        <v>37720</v>
      </c>
      <c r="L461" s="80">
        <v>18.14</v>
      </c>
      <c r="M461" s="76">
        <v>114690</v>
      </c>
      <c r="N461" s="76">
        <v>93315</v>
      </c>
      <c r="O461" s="81">
        <v>163125</v>
      </c>
      <c r="P461" s="1">
        <v>18.14</v>
      </c>
      <c r="Q461" s="84">
        <f>IF('1 Implementation Details'!$B$15="yes",K461*1.5,K461)</f>
        <v>37720</v>
      </c>
      <c r="R461" s="54">
        <f>IF('1 Implementation Details'!$B$15="yes",L461*1.5,L461)</f>
        <v>18.14</v>
      </c>
    </row>
    <row r="462" spans="1:18" ht="14.4">
      <c r="A462" s="75" t="s">
        <v>677</v>
      </c>
      <c r="B462" s="76">
        <v>115500</v>
      </c>
      <c r="C462" s="76">
        <v>119805</v>
      </c>
      <c r="D462" s="79">
        <v>115815</v>
      </c>
      <c r="E462" s="76">
        <v>115500</v>
      </c>
      <c r="F462" s="77">
        <v>115545</v>
      </c>
      <c r="G462" s="79">
        <v>124410</v>
      </c>
      <c r="H462" s="76">
        <v>119580</v>
      </c>
      <c r="I462" s="76">
        <v>63885</v>
      </c>
      <c r="J462" s="78">
        <v>32.97</v>
      </c>
      <c r="K462" s="76">
        <v>58540</v>
      </c>
      <c r="L462" s="88">
        <v>28.15</v>
      </c>
      <c r="M462" s="76">
        <v>119160</v>
      </c>
      <c r="N462" s="79">
        <v>104220</v>
      </c>
      <c r="O462" s="81">
        <v>173265</v>
      </c>
      <c r="P462" s="1">
        <v>28.15</v>
      </c>
      <c r="Q462" s="84">
        <f>IF('1 Implementation Details'!$B$15="yes",K462*1.5,K462)</f>
        <v>58540</v>
      </c>
      <c r="R462" s="54">
        <f>IF('1 Implementation Details'!$B$15="yes",L462*1.5,L462)</f>
        <v>28.15</v>
      </c>
    </row>
    <row r="463" spans="1:18" ht="14.4">
      <c r="A463" s="75" t="s">
        <v>678</v>
      </c>
      <c r="B463" s="79" t="e">
        <v>#N/A</v>
      </c>
      <c r="C463" s="76">
        <v>78480</v>
      </c>
      <c r="D463" s="76">
        <v>86745</v>
      </c>
      <c r="E463" s="76">
        <v>94905</v>
      </c>
      <c r="F463" s="77">
        <v>74115</v>
      </c>
      <c r="G463" s="76" t="e">
        <v>#N/A</v>
      </c>
      <c r="H463" s="79">
        <v>82245</v>
      </c>
      <c r="I463" s="76">
        <v>49995</v>
      </c>
      <c r="J463" s="78">
        <v>25.08</v>
      </c>
      <c r="K463" s="76">
        <v>42980</v>
      </c>
      <c r="L463" s="88">
        <v>20.66</v>
      </c>
      <c r="M463" s="76">
        <v>111150</v>
      </c>
      <c r="N463" s="76">
        <v>82710</v>
      </c>
      <c r="O463" s="81">
        <v>145290</v>
      </c>
      <c r="P463" s="1">
        <v>20.66</v>
      </c>
      <c r="Q463" s="84">
        <f>IF('1 Implementation Details'!$B$15="yes",K463*1.5,K463)</f>
        <v>42980</v>
      </c>
      <c r="R463" s="54">
        <f>IF('1 Implementation Details'!$B$15="yes",L463*1.5,L463)</f>
        <v>20.66</v>
      </c>
    </row>
    <row r="464" spans="1:18" ht="14.4">
      <c r="A464" s="75" t="s">
        <v>679</v>
      </c>
      <c r="B464" s="79">
        <v>90000</v>
      </c>
      <c r="C464" s="76">
        <v>103725</v>
      </c>
      <c r="D464" s="76">
        <v>101295</v>
      </c>
      <c r="E464" s="79">
        <v>110910</v>
      </c>
      <c r="F464" s="79">
        <v>97110</v>
      </c>
      <c r="G464" s="79">
        <v>95775</v>
      </c>
      <c r="H464" s="76">
        <v>100830</v>
      </c>
      <c r="I464" s="76">
        <v>50145</v>
      </c>
      <c r="J464" s="78" t="e">
        <v>#VALUE!</v>
      </c>
      <c r="K464" s="77">
        <v>43700</v>
      </c>
      <c r="L464" s="80">
        <v>21.01</v>
      </c>
      <c r="M464" s="76">
        <v>105405</v>
      </c>
      <c r="N464" s="76">
        <v>92220</v>
      </c>
      <c r="O464" s="81">
        <v>144570</v>
      </c>
      <c r="P464" s="1">
        <v>21.01</v>
      </c>
      <c r="Q464" s="84">
        <f>IF('1 Implementation Details'!$B$15="yes",K464*1.5,K464)</f>
        <v>43700</v>
      </c>
      <c r="R464" s="54">
        <f>IF('1 Implementation Details'!$B$15="yes",L464*1.5,L464)</f>
        <v>21.01</v>
      </c>
    </row>
    <row r="465" spans="1:18" ht="14.4">
      <c r="A465" s="75" t="s">
        <v>680</v>
      </c>
      <c r="B465" s="76">
        <v>94830</v>
      </c>
      <c r="C465" s="76">
        <v>98325</v>
      </c>
      <c r="D465" s="76">
        <v>97095</v>
      </c>
      <c r="E465" s="76">
        <v>103950</v>
      </c>
      <c r="F465" s="76">
        <v>97290</v>
      </c>
      <c r="G465" s="76">
        <v>101610</v>
      </c>
      <c r="H465" s="76">
        <v>106500</v>
      </c>
      <c r="I465" s="76">
        <v>59370</v>
      </c>
      <c r="J465" s="82">
        <v>43.77</v>
      </c>
      <c r="K465" s="76" t="e">
        <v>#N/A</v>
      </c>
      <c r="L465" s="83" t="e">
        <v>#N/A</v>
      </c>
      <c r="M465" s="76">
        <v>110865</v>
      </c>
      <c r="N465" s="76">
        <v>104820</v>
      </c>
      <c r="O465" s="81">
        <v>169080</v>
      </c>
      <c r="P465" s="52" t="e">
        <v>#N/A</v>
      </c>
      <c r="Q465" s="84" t="e">
        <f>IF('1 Implementation Details'!$B$15="yes",K465*1.5,K465)</f>
        <v>#N/A</v>
      </c>
      <c r="R465" s="85" t="e">
        <f>IF('1 Implementation Details'!$B$15="yes",L465*1.5,L465)</f>
        <v>#N/A</v>
      </c>
    </row>
    <row r="466" spans="1:18" ht="14.4">
      <c r="A466" s="75" t="s">
        <v>681</v>
      </c>
      <c r="B466" s="76" t="e">
        <v>#N/A</v>
      </c>
      <c r="C466" s="76">
        <v>96870</v>
      </c>
      <c r="D466" s="76">
        <v>100200</v>
      </c>
      <c r="E466" s="76">
        <v>108450</v>
      </c>
      <c r="F466" s="76">
        <v>74730</v>
      </c>
      <c r="G466" s="76">
        <v>83985</v>
      </c>
      <c r="H466" s="76" t="e">
        <v>#N/A</v>
      </c>
      <c r="I466" s="76">
        <v>46050</v>
      </c>
      <c r="J466" s="82">
        <v>22.23</v>
      </c>
      <c r="K466" s="76">
        <v>34470</v>
      </c>
      <c r="L466" s="83">
        <v>16.57</v>
      </c>
      <c r="M466" s="76">
        <v>107625</v>
      </c>
      <c r="N466" s="76">
        <v>73455</v>
      </c>
      <c r="O466" s="81">
        <v>170865</v>
      </c>
      <c r="P466" s="52">
        <v>16.57</v>
      </c>
      <c r="Q466" s="84">
        <f>IF('1 Implementation Details'!$B$15="yes",K466*1.5,K466)</f>
        <v>34470</v>
      </c>
      <c r="R466" s="85">
        <f>IF('1 Implementation Details'!$B$15="yes",L466*1.5,L466)</f>
        <v>16.57</v>
      </c>
    </row>
    <row r="467" spans="1:18" ht="14.4">
      <c r="A467" s="75" t="s">
        <v>682</v>
      </c>
      <c r="B467" s="79" t="e">
        <v>#N/A</v>
      </c>
      <c r="C467" s="76">
        <v>79050</v>
      </c>
      <c r="D467" s="79">
        <v>87675</v>
      </c>
      <c r="E467" s="76" t="e">
        <v>#N/A</v>
      </c>
      <c r="F467" s="76" t="e">
        <v>#N/A</v>
      </c>
      <c r="G467" s="79" t="e">
        <v>#N/A</v>
      </c>
      <c r="H467" s="76">
        <v>82080</v>
      </c>
      <c r="I467" s="76">
        <v>49170</v>
      </c>
      <c r="J467" s="79">
        <v>27</v>
      </c>
      <c r="K467" s="76" t="e">
        <v>#N/A</v>
      </c>
      <c r="L467" s="83" t="e">
        <v>#N/A</v>
      </c>
      <c r="M467" s="76">
        <v>96960</v>
      </c>
      <c r="N467" s="76">
        <v>81825</v>
      </c>
      <c r="O467" s="81">
        <v>144750</v>
      </c>
      <c r="P467" s="52" t="e">
        <v>#N/A</v>
      </c>
      <c r="Q467" s="84" t="e">
        <f>IF('1 Implementation Details'!$B$15="yes",K467*1.5,K467)</f>
        <v>#N/A</v>
      </c>
      <c r="R467" s="85" t="e">
        <f>IF('1 Implementation Details'!$B$15="yes",L467*1.5,L467)</f>
        <v>#N/A</v>
      </c>
    </row>
    <row r="468" spans="1:18" ht="14.4">
      <c r="A468" s="75" t="s">
        <v>683</v>
      </c>
      <c r="B468" s="76">
        <v>94800</v>
      </c>
      <c r="C468" s="76">
        <v>93390</v>
      </c>
      <c r="D468" s="76">
        <v>95520</v>
      </c>
      <c r="E468" s="76">
        <v>103245</v>
      </c>
      <c r="F468" s="76">
        <v>89760</v>
      </c>
      <c r="G468" s="76">
        <v>84150</v>
      </c>
      <c r="H468" s="76">
        <v>89280</v>
      </c>
      <c r="I468" s="76">
        <v>52485</v>
      </c>
      <c r="J468" s="82">
        <v>28.95</v>
      </c>
      <c r="K468" s="76">
        <v>42520</v>
      </c>
      <c r="L468" s="83">
        <v>20.440000000000001</v>
      </c>
      <c r="M468" s="76">
        <v>118665</v>
      </c>
      <c r="N468" s="76">
        <v>90135</v>
      </c>
      <c r="O468" s="81">
        <v>165195</v>
      </c>
      <c r="P468" s="52">
        <v>20.440000000000001</v>
      </c>
      <c r="Q468" s="84">
        <f>IF('1 Implementation Details'!$B$15="yes",K468*1.5,K468)</f>
        <v>42520</v>
      </c>
      <c r="R468" s="85">
        <f>IF('1 Implementation Details'!$B$15="yes",L468*1.5,L468)</f>
        <v>20.440000000000001</v>
      </c>
    </row>
    <row r="469" spans="1:18" ht="14.4">
      <c r="A469" s="75" t="s">
        <v>684</v>
      </c>
      <c r="B469" s="76" t="e">
        <v>#N/A</v>
      </c>
      <c r="C469" s="76">
        <v>106020</v>
      </c>
      <c r="D469" s="76">
        <v>108930</v>
      </c>
      <c r="E469" s="76">
        <v>102165</v>
      </c>
      <c r="F469" s="77" t="e">
        <v>#N/A</v>
      </c>
      <c r="G469" s="76" t="e">
        <v>#N/A</v>
      </c>
      <c r="H469" s="76">
        <v>106230</v>
      </c>
      <c r="I469" s="76">
        <v>46710</v>
      </c>
      <c r="J469" s="78" t="e">
        <v>#N/A</v>
      </c>
      <c r="K469" s="76">
        <v>40630</v>
      </c>
      <c r="L469" s="88">
        <v>19.54</v>
      </c>
      <c r="M469" s="76">
        <v>104625</v>
      </c>
      <c r="N469" s="76">
        <v>101775</v>
      </c>
      <c r="O469" s="81">
        <v>145200</v>
      </c>
      <c r="P469" s="1">
        <v>19.54</v>
      </c>
      <c r="Q469" s="84">
        <f>IF('1 Implementation Details'!$B$15="yes",K469*1.5,K469)</f>
        <v>40630</v>
      </c>
      <c r="R469" s="54">
        <f>IF('1 Implementation Details'!$B$15="yes",L469*1.5,L469)</f>
        <v>19.54</v>
      </c>
    </row>
    <row r="470" spans="1:18" ht="14.4">
      <c r="A470" s="75" t="s">
        <v>685</v>
      </c>
      <c r="B470" s="79">
        <v>78900</v>
      </c>
      <c r="C470" s="76">
        <v>82440</v>
      </c>
      <c r="D470" s="76">
        <v>86460</v>
      </c>
      <c r="E470" s="76">
        <v>85230</v>
      </c>
      <c r="F470" s="79">
        <v>82380</v>
      </c>
      <c r="G470" s="79" t="e">
        <v>#N/A</v>
      </c>
      <c r="H470" s="76" t="e">
        <v>#N/A</v>
      </c>
      <c r="I470" s="76">
        <v>54300</v>
      </c>
      <c r="J470" s="79">
        <v>22.725000000000001</v>
      </c>
      <c r="K470" s="76" t="e">
        <v>#N/A</v>
      </c>
      <c r="L470" s="88" t="e">
        <v>#N/A</v>
      </c>
      <c r="M470" s="76">
        <v>87930</v>
      </c>
      <c r="N470" s="76" t="e">
        <v>#N/A</v>
      </c>
      <c r="O470" s="81">
        <v>137055</v>
      </c>
      <c r="P470" s="1" t="e">
        <v>#N/A</v>
      </c>
      <c r="Q470" s="84" t="e">
        <f>IF('1 Implementation Details'!$B$15="yes",K470*1.5,K470)</f>
        <v>#N/A</v>
      </c>
      <c r="R470" s="54" t="e">
        <f>IF('1 Implementation Details'!$B$15="yes",L470*1.5,L470)</f>
        <v>#N/A</v>
      </c>
    </row>
    <row r="471" spans="1:18" ht="14.4">
      <c r="A471" s="75" t="s">
        <v>686</v>
      </c>
      <c r="B471" s="76">
        <v>134550</v>
      </c>
      <c r="C471" s="76">
        <v>134415</v>
      </c>
      <c r="D471" s="76">
        <v>120255</v>
      </c>
      <c r="E471" s="76">
        <v>144465</v>
      </c>
      <c r="F471" s="77">
        <v>134970</v>
      </c>
      <c r="G471" s="79">
        <v>109110</v>
      </c>
      <c r="H471" s="79">
        <v>146040</v>
      </c>
      <c r="I471" s="76">
        <v>65835</v>
      </c>
      <c r="J471" s="78">
        <v>41.475000000000001</v>
      </c>
      <c r="K471" s="77">
        <v>44050</v>
      </c>
      <c r="L471" s="80">
        <v>21.18</v>
      </c>
      <c r="M471" s="76">
        <v>151155</v>
      </c>
      <c r="N471" s="79">
        <v>115020</v>
      </c>
      <c r="O471" s="81">
        <v>203565</v>
      </c>
      <c r="P471" s="1">
        <v>21.18</v>
      </c>
      <c r="Q471" s="84">
        <f>IF('1 Implementation Details'!$B$15="yes",K471*1.5,K471)</f>
        <v>44050</v>
      </c>
      <c r="R471" s="54">
        <f>IF('1 Implementation Details'!$B$15="yes",L471*1.5,L471)</f>
        <v>21.18</v>
      </c>
    </row>
    <row r="472" spans="1:18" ht="14.4">
      <c r="A472" s="75" t="s">
        <v>687</v>
      </c>
      <c r="B472" s="76" t="e">
        <v>#N/A</v>
      </c>
      <c r="C472" s="76">
        <v>80910</v>
      </c>
      <c r="D472" s="76">
        <v>89310</v>
      </c>
      <c r="E472" s="76">
        <v>85920</v>
      </c>
      <c r="F472" s="77" t="e">
        <v>#N/A</v>
      </c>
      <c r="G472" s="76" t="e">
        <v>#N/A</v>
      </c>
      <c r="H472" s="76" t="e">
        <v>#N/A</v>
      </c>
      <c r="I472" s="76">
        <v>36330</v>
      </c>
      <c r="J472" s="78" t="e">
        <v>#N/A</v>
      </c>
      <c r="K472" s="76" t="e">
        <v>#N/A</v>
      </c>
      <c r="L472" s="88" t="e">
        <v>#N/A</v>
      </c>
      <c r="M472" s="76" t="e">
        <v>#N/A</v>
      </c>
      <c r="N472" s="76" t="e">
        <v>#N/A</v>
      </c>
      <c r="O472" s="81">
        <v>147270</v>
      </c>
      <c r="P472" s="1" t="e">
        <v>#N/A</v>
      </c>
      <c r="Q472" s="84" t="e">
        <f>IF('1 Implementation Details'!$B$15="yes",K472*1.5,K472)</f>
        <v>#N/A</v>
      </c>
      <c r="R472" s="54" t="e">
        <f>IF('1 Implementation Details'!$B$15="yes",L472*1.5,L472)</f>
        <v>#N/A</v>
      </c>
    </row>
    <row r="473" spans="1:18" ht="14.4">
      <c r="A473" s="75" t="s">
        <v>688</v>
      </c>
      <c r="B473" s="79">
        <v>112785</v>
      </c>
      <c r="C473" s="76">
        <v>117150</v>
      </c>
      <c r="D473" s="76">
        <v>115155</v>
      </c>
      <c r="E473" s="76">
        <v>118140</v>
      </c>
      <c r="F473" s="79">
        <v>114645</v>
      </c>
      <c r="G473" s="79">
        <v>112695</v>
      </c>
      <c r="H473" s="79">
        <v>116685</v>
      </c>
      <c r="I473" s="76">
        <v>55665</v>
      </c>
      <c r="J473" s="79">
        <v>31.125</v>
      </c>
      <c r="K473" s="77">
        <v>56590</v>
      </c>
      <c r="L473" s="80">
        <v>27.21</v>
      </c>
      <c r="M473" s="79">
        <v>116655</v>
      </c>
      <c r="N473" s="79">
        <v>104010</v>
      </c>
      <c r="O473" s="81">
        <v>173520</v>
      </c>
      <c r="P473" s="1">
        <v>27.21</v>
      </c>
      <c r="Q473" s="84">
        <f>IF('1 Implementation Details'!$B$15="yes",K473*1.5,K473)</f>
        <v>56590</v>
      </c>
      <c r="R473" s="54">
        <f>IF('1 Implementation Details'!$B$15="yes",L473*1.5,L473)</f>
        <v>27.21</v>
      </c>
    </row>
    <row r="474" spans="1:18" ht="14.4">
      <c r="A474" s="75" t="s">
        <v>689</v>
      </c>
      <c r="B474" s="76">
        <v>95880</v>
      </c>
      <c r="C474" s="76">
        <v>91350</v>
      </c>
      <c r="D474" s="76">
        <v>90480</v>
      </c>
      <c r="E474" s="76" t="e">
        <v>#N/A</v>
      </c>
      <c r="F474" s="77" t="e">
        <v>#N/A</v>
      </c>
      <c r="G474" s="76" t="e">
        <v>#N/A</v>
      </c>
      <c r="H474" s="76">
        <v>94080</v>
      </c>
      <c r="I474" s="76">
        <v>45000</v>
      </c>
      <c r="J474" s="78">
        <v>28.65</v>
      </c>
      <c r="K474" s="76">
        <v>42660</v>
      </c>
      <c r="L474" s="88">
        <v>20.51</v>
      </c>
      <c r="M474" s="76">
        <v>75120</v>
      </c>
      <c r="N474" s="76">
        <v>81495</v>
      </c>
      <c r="O474" s="81">
        <v>131265</v>
      </c>
      <c r="P474" s="1">
        <v>20.51</v>
      </c>
      <c r="Q474" s="84">
        <f>IF('1 Implementation Details'!$B$15="yes",K474*1.5,K474)</f>
        <v>42660</v>
      </c>
      <c r="R474" s="54">
        <f>IF('1 Implementation Details'!$B$15="yes",L474*1.5,L474)</f>
        <v>20.51</v>
      </c>
    </row>
    <row r="475" spans="1:18" ht="14.4">
      <c r="A475" s="75" t="s">
        <v>690</v>
      </c>
      <c r="B475" s="76">
        <v>110775</v>
      </c>
      <c r="C475" s="76">
        <v>100470</v>
      </c>
      <c r="D475" s="76">
        <v>94740</v>
      </c>
      <c r="E475" s="79">
        <v>108330</v>
      </c>
      <c r="F475" s="79">
        <v>101820</v>
      </c>
      <c r="G475" s="79">
        <v>109575</v>
      </c>
      <c r="H475" s="76">
        <v>107940</v>
      </c>
      <c r="I475" s="76">
        <v>48420</v>
      </c>
      <c r="J475" s="78">
        <v>27.93</v>
      </c>
      <c r="K475" s="76">
        <v>48570</v>
      </c>
      <c r="L475" s="88">
        <v>23.35</v>
      </c>
      <c r="M475" s="76">
        <v>102525</v>
      </c>
      <c r="N475" s="76">
        <v>96660</v>
      </c>
      <c r="O475" s="81">
        <v>138315</v>
      </c>
      <c r="P475" s="1">
        <v>23.35</v>
      </c>
      <c r="Q475" s="84">
        <f>IF('1 Implementation Details'!$B$15="yes",K475*1.5,K475)</f>
        <v>48570</v>
      </c>
      <c r="R475" s="54">
        <f>IF('1 Implementation Details'!$B$15="yes",L475*1.5,L475)</f>
        <v>23.35</v>
      </c>
    </row>
    <row r="476" spans="1:18" ht="14.4">
      <c r="A476" s="75" t="s">
        <v>691</v>
      </c>
      <c r="B476" s="76">
        <v>80835</v>
      </c>
      <c r="C476" s="76">
        <v>79575</v>
      </c>
      <c r="D476" s="76">
        <v>83565</v>
      </c>
      <c r="E476" s="76">
        <v>90480</v>
      </c>
      <c r="F476" s="77">
        <v>78135</v>
      </c>
      <c r="G476" s="76" t="e">
        <v>#N/A</v>
      </c>
      <c r="H476" s="76">
        <v>83820</v>
      </c>
      <c r="I476" s="76">
        <v>44160</v>
      </c>
      <c r="J476" s="78">
        <v>27.45</v>
      </c>
      <c r="K476" s="76">
        <v>36310</v>
      </c>
      <c r="L476" s="88">
        <v>17.46</v>
      </c>
      <c r="M476" s="76" t="e">
        <v>#N/A</v>
      </c>
      <c r="N476" s="76">
        <v>74700</v>
      </c>
      <c r="O476" s="81">
        <v>140295</v>
      </c>
      <c r="P476" s="1">
        <v>17.46</v>
      </c>
      <c r="Q476" s="84">
        <f>IF('1 Implementation Details'!$B$15="yes",K476*1.5,K476)</f>
        <v>36310</v>
      </c>
      <c r="R476" s="54">
        <f>IF('1 Implementation Details'!$B$15="yes",L476*1.5,L476)</f>
        <v>17.46</v>
      </c>
    </row>
    <row r="477" spans="1:18" ht="14.4">
      <c r="A477" s="75" t="s">
        <v>692</v>
      </c>
      <c r="B477" s="76">
        <v>74160</v>
      </c>
      <c r="C477" s="76">
        <v>80595</v>
      </c>
      <c r="D477" s="76">
        <v>85515</v>
      </c>
      <c r="E477" s="76">
        <v>87885</v>
      </c>
      <c r="F477" s="77">
        <v>79275</v>
      </c>
      <c r="G477" s="79">
        <v>76830</v>
      </c>
      <c r="H477" s="76">
        <v>80610</v>
      </c>
      <c r="I477" s="76">
        <v>41385</v>
      </c>
      <c r="J477" s="78">
        <v>18.27</v>
      </c>
      <c r="K477" s="76" t="e">
        <v>#N/A</v>
      </c>
      <c r="L477" s="88" t="e">
        <v>#N/A</v>
      </c>
      <c r="M477" s="79">
        <v>99075</v>
      </c>
      <c r="N477" s="76">
        <v>80460</v>
      </c>
      <c r="O477" s="81">
        <v>129495</v>
      </c>
      <c r="P477" s="1" t="e">
        <v>#N/A</v>
      </c>
      <c r="Q477" s="84" t="e">
        <f>IF('1 Implementation Details'!$B$15="yes",K477*1.5,K477)</f>
        <v>#N/A</v>
      </c>
      <c r="R477" s="54" t="e">
        <f>IF('1 Implementation Details'!$B$15="yes",L477*1.5,L477)</f>
        <v>#N/A</v>
      </c>
    </row>
    <row r="478" spans="1:18" ht="14.4">
      <c r="A478" s="75" t="s">
        <v>693</v>
      </c>
      <c r="B478" s="76" t="e">
        <v>#N/A</v>
      </c>
      <c r="C478" s="76" t="e">
        <v>#N/A</v>
      </c>
      <c r="D478" s="76" t="e">
        <v>#N/A</v>
      </c>
      <c r="E478" s="76" t="e">
        <v>#N/A</v>
      </c>
      <c r="F478" s="77" t="e">
        <v>#N/A</v>
      </c>
      <c r="G478" s="76" t="e">
        <v>#N/A</v>
      </c>
      <c r="H478" s="76" t="e">
        <v>#N/A</v>
      </c>
      <c r="I478" s="76" t="e">
        <v>#N/A</v>
      </c>
      <c r="J478" s="78" t="e">
        <v>#N/A</v>
      </c>
      <c r="K478" s="79" t="e">
        <v>#N/A</v>
      </c>
      <c r="L478" s="80" t="e">
        <v>#N/A</v>
      </c>
      <c r="M478" s="76">
        <v>94770</v>
      </c>
      <c r="N478" s="76" t="e">
        <v>#N/A</v>
      </c>
      <c r="O478" s="81">
        <v>139365</v>
      </c>
      <c r="P478" s="1" t="e">
        <v>#N/A</v>
      </c>
      <c r="Q478" s="1" t="e">
        <f>IF('1 Implementation Details'!$B$15="yes",K478*1.5,K478)</f>
        <v>#N/A</v>
      </c>
      <c r="R478" s="54" t="e">
        <f>IF('1 Implementation Details'!$B$15="yes",L478*1.5,L478)</f>
        <v>#N/A</v>
      </c>
    </row>
    <row r="479" spans="1:18" ht="14.4">
      <c r="A479" s="75" t="s">
        <v>694</v>
      </c>
      <c r="B479" s="79">
        <v>91020</v>
      </c>
      <c r="C479" s="79">
        <v>101025</v>
      </c>
      <c r="D479" s="79">
        <v>105735</v>
      </c>
      <c r="E479" s="79">
        <v>112080</v>
      </c>
      <c r="F479" s="79">
        <v>96435</v>
      </c>
      <c r="G479" s="79">
        <v>104550</v>
      </c>
      <c r="H479" s="79">
        <v>106080</v>
      </c>
      <c r="I479" s="79">
        <v>54210</v>
      </c>
      <c r="J479" s="79">
        <v>26.355</v>
      </c>
      <c r="K479" s="77">
        <v>41430</v>
      </c>
      <c r="L479" s="80">
        <v>19.920000000000002</v>
      </c>
      <c r="M479" s="76">
        <v>96660</v>
      </c>
      <c r="N479" s="79">
        <v>101970</v>
      </c>
      <c r="O479" s="81">
        <v>140235</v>
      </c>
      <c r="P479" s="1">
        <v>19.920000000000002</v>
      </c>
      <c r="Q479" s="84">
        <f>IF('1 Implementation Details'!$B$15="yes",K479*1.5,K479)</f>
        <v>41430</v>
      </c>
      <c r="R479" s="54">
        <f>IF('1 Implementation Details'!$B$15="yes",L479*1.5,L479)</f>
        <v>19.920000000000002</v>
      </c>
    </row>
    <row r="480" spans="1:18" ht="14.4">
      <c r="A480" s="75" t="s">
        <v>695</v>
      </c>
      <c r="B480" s="76">
        <v>80280</v>
      </c>
      <c r="C480" s="76">
        <v>80325</v>
      </c>
      <c r="D480" s="76">
        <v>82665</v>
      </c>
      <c r="E480" s="76">
        <v>85515</v>
      </c>
      <c r="F480" s="77">
        <v>84315</v>
      </c>
      <c r="G480" s="76">
        <v>86715</v>
      </c>
      <c r="H480" s="76">
        <v>86370</v>
      </c>
      <c r="I480" s="76">
        <v>49380</v>
      </c>
      <c r="J480" s="78">
        <v>23.13</v>
      </c>
      <c r="K480" s="76">
        <v>39990</v>
      </c>
      <c r="L480" s="88">
        <v>19.23</v>
      </c>
      <c r="M480" s="76">
        <v>89445</v>
      </c>
      <c r="N480" s="76">
        <v>81885</v>
      </c>
      <c r="O480" s="81">
        <v>135165</v>
      </c>
      <c r="P480" s="1">
        <v>19.23</v>
      </c>
      <c r="Q480" s="84">
        <f>IF('1 Implementation Details'!$B$15="yes",K480*1.5,K480)</f>
        <v>39990</v>
      </c>
      <c r="R480" s="54">
        <f>IF('1 Implementation Details'!$B$15="yes",L480*1.5,L480)</f>
        <v>19.23</v>
      </c>
    </row>
    <row r="481" spans="1:18" ht="14.4">
      <c r="A481" s="75" t="s">
        <v>696</v>
      </c>
      <c r="B481" s="76">
        <v>113745</v>
      </c>
      <c r="C481" s="76">
        <v>116865</v>
      </c>
      <c r="D481" s="76">
        <v>118425</v>
      </c>
      <c r="E481" s="76">
        <v>122970</v>
      </c>
      <c r="F481" s="77">
        <v>116385</v>
      </c>
      <c r="G481" s="76">
        <v>117060</v>
      </c>
      <c r="H481" s="76">
        <v>119130</v>
      </c>
      <c r="I481" s="76">
        <v>57090</v>
      </c>
      <c r="J481" s="78" t="e">
        <v>#VALUE!</v>
      </c>
      <c r="K481" s="76">
        <v>51880</v>
      </c>
      <c r="L481" s="88">
        <v>24.94</v>
      </c>
      <c r="M481" s="76">
        <v>143940</v>
      </c>
      <c r="N481" s="76">
        <v>132375</v>
      </c>
      <c r="O481" s="81">
        <v>210285</v>
      </c>
      <c r="P481" s="1">
        <v>24.94</v>
      </c>
      <c r="Q481" s="84">
        <f>IF('1 Implementation Details'!$B$15="yes",K481*1.5,K481)</f>
        <v>51880</v>
      </c>
      <c r="R481" s="54">
        <f>IF('1 Implementation Details'!$B$15="yes",L481*1.5,L481)</f>
        <v>24.94</v>
      </c>
    </row>
    <row r="482" spans="1:18" ht="14.4">
      <c r="A482" s="75" t="s">
        <v>697</v>
      </c>
      <c r="B482" s="76">
        <v>76155</v>
      </c>
      <c r="C482" s="76">
        <v>79965</v>
      </c>
      <c r="D482" s="76">
        <v>80670</v>
      </c>
      <c r="E482" s="76">
        <v>81045</v>
      </c>
      <c r="F482" s="77">
        <v>82815</v>
      </c>
      <c r="G482" s="76">
        <v>82710</v>
      </c>
      <c r="H482" s="76">
        <v>96465</v>
      </c>
      <c r="I482" s="76">
        <v>49740</v>
      </c>
      <c r="J482" s="75">
        <v>27.54</v>
      </c>
      <c r="K482" s="76">
        <v>45490</v>
      </c>
      <c r="L482" s="88">
        <v>21.87</v>
      </c>
      <c r="M482" s="76">
        <v>87300</v>
      </c>
      <c r="N482" s="76">
        <v>89805</v>
      </c>
      <c r="O482" s="81">
        <v>126165</v>
      </c>
      <c r="P482" s="1">
        <v>21.87</v>
      </c>
      <c r="Q482" s="84">
        <f>IF('1 Implementation Details'!$B$15="yes",K482*1.5,K482)</f>
        <v>45490</v>
      </c>
      <c r="R482" s="54">
        <f>IF('1 Implementation Details'!$B$15="yes",L482*1.5,L482)</f>
        <v>21.87</v>
      </c>
    </row>
    <row r="483" spans="1:18" ht="14.4">
      <c r="A483" s="75" t="s">
        <v>698</v>
      </c>
      <c r="B483" s="76">
        <v>88770</v>
      </c>
      <c r="C483" s="76">
        <v>83925</v>
      </c>
      <c r="D483" s="76">
        <v>84765</v>
      </c>
      <c r="E483" s="76">
        <v>89955</v>
      </c>
      <c r="F483" s="77">
        <v>91185</v>
      </c>
      <c r="G483" s="76">
        <v>94035</v>
      </c>
      <c r="H483" s="76">
        <v>89985</v>
      </c>
      <c r="I483" s="76">
        <v>42090</v>
      </c>
      <c r="J483" s="78">
        <v>21.57</v>
      </c>
      <c r="K483" s="76">
        <v>32480</v>
      </c>
      <c r="L483" s="88">
        <v>15.62</v>
      </c>
      <c r="M483" s="76">
        <v>90915</v>
      </c>
      <c r="N483" s="76">
        <v>88710</v>
      </c>
      <c r="O483" s="81">
        <v>134160</v>
      </c>
      <c r="P483" s="1">
        <v>15.62</v>
      </c>
      <c r="Q483" s="84">
        <f>IF('1 Implementation Details'!$B$15="yes",K483*1.5,K483)</f>
        <v>32480</v>
      </c>
      <c r="R483" s="54">
        <f>IF('1 Implementation Details'!$B$15="yes",L483*1.5,L483)</f>
        <v>15.62</v>
      </c>
    </row>
    <row r="484" spans="1:18" ht="14.4">
      <c r="A484" s="75" t="s">
        <v>699</v>
      </c>
      <c r="B484" s="76" t="e">
        <v>#N/A</v>
      </c>
      <c r="C484" s="76">
        <v>83535</v>
      </c>
      <c r="D484" s="76" t="e">
        <v>#N/A</v>
      </c>
      <c r="E484" s="76">
        <v>86580</v>
      </c>
      <c r="F484" s="77">
        <v>84690</v>
      </c>
      <c r="G484" s="76" t="e">
        <v>#N/A</v>
      </c>
      <c r="H484" s="76" t="e">
        <v>#N/A</v>
      </c>
      <c r="I484" s="76">
        <v>34005</v>
      </c>
      <c r="J484" s="78">
        <v>18.315000000000001</v>
      </c>
      <c r="K484" s="76">
        <v>33260</v>
      </c>
      <c r="L484" s="88">
        <v>15.99</v>
      </c>
      <c r="M484" s="76">
        <v>110730</v>
      </c>
      <c r="N484" s="76">
        <v>98205</v>
      </c>
      <c r="O484" s="81">
        <v>135705</v>
      </c>
      <c r="P484" s="1">
        <v>15.99</v>
      </c>
      <c r="Q484" s="84">
        <f>IF('1 Implementation Details'!$B$15="yes",K484*1.5,K484)</f>
        <v>33260</v>
      </c>
      <c r="R484" s="54">
        <f>IF('1 Implementation Details'!$B$15="yes",L484*1.5,L484)</f>
        <v>15.99</v>
      </c>
    </row>
    <row r="485" spans="1:18" ht="14.4">
      <c r="A485" s="75" t="s">
        <v>700</v>
      </c>
      <c r="B485" s="79" t="e">
        <v>#N/A</v>
      </c>
      <c r="C485" s="76">
        <v>88305</v>
      </c>
      <c r="D485" s="79" t="e">
        <v>#N/A</v>
      </c>
      <c r="E485" s="76">
        <v>94890</v>
      </c>
      <c r="F485" s="77">
        <v>94995</v>
      </c>
      <c r="G485" s="79" t="e">
        <v>#N/A</v>
      </c>
      <c r="H485" s="79" t="e">
        <v>#N/A</v>
      </c>
      <c r="I485" s="76">
        <v>47805</v>
      </c>
      <c r="J485" s="78">
        <v>31.844999999999999</v>
      </c>
      <c r="K485" s="76" t="e">
        <v>#N/A</v>
      </c>
      <c r="L485" s="88" t="e">
        <v>#N/A</v>
      </c>
      <c r="M485" s="76">
        <v>78465</v>
      </c>
      <c r="N485" s="76" t="e">
        <v>#N/A</v>
      </c>
      <c r="O485" s="81">
        <v>139365</v>
      </c>
      <c r="P485" s="1" t="e">
        <v>#N/A</v>
      </c>
      <c r="Q485" s="84" t="e">
        <f>IF('1 Implementation Details'!$B$15="yes",K485*1.5,K485)</f>
        <v>#N/A</v>
      </c>
      <c r="R485" s="54" t="e">
        <f>IF('1 Implementation Details'!$B$15="yes",L485*1.5,L485)</f>
        <v>#N/A</v>
      </c>
    </row>
    <row r="486" spans="1:18" ht="14.4">
      <c r="A486" s="75" t="s">
        <v>701</v>
      </c>
      <c r="B486" s="79">
        <v>79395</v>
      </c>
      <c r="C486" s="76">
        <v>84735</v>
      </c>
      <c r="D486" s="79">
        <v>85065</v>
      </c>
      <c r="E486" s="76">
        <v>90000</v>
      </c>
      <c r="F486" s="77">
        <v>80940</v>
      </c>
      <c r="G486" s="79">
        <v>79275</v>
      </c>
      <c r="H486" s="79">
        <v>85830</v>
      </c>
      <c r="I486" s="76">
        <v>38580</v>
      </c>
      <c r="J486" s="78">
        <v>17.954999999999998</v>
      </c>
      <c r="K486" s="79" t="e">
        <v>#N/A</v>
      </c>
      <c r="L486" s="80" t="e">
        <v>#N/A</v>
      </c>
      <c r="M486" s="76">
        <v>97830</v>
      </c>
      <c r="N486" s="79">
        <v>81225</v>
      </c>
      <c r="O486" s="81">
        <v>127485</v>
      </c>
      <c r="P486" s="1" t="e">
        <v>#N/A</v>
      </c>
      <c r="Q486" s="1" t="e">
        <f>IF('1 Implementation Details'!$B$15="yes",K486*1.5,K486)</f>
        <v>#N/A</v>
      </c>
      <c r="R486" s="54" t="e">
        <f>IF('1 Implementation Details'!$B$15="yes",L486*1.5,L486)</f>
        <v>#N/A</v>
      </c>
    </row>
    <row r="487" spans="1:18" ht="14.4">
      <c r="A487" s="75" t="s">
        <v>702</v>
      </c>
      <c r="B487" s="76">
        <v>88740</v>
      </c>
      <c r="C487" s="76">
        <v>94350</v>
      </c>
      <c r="D487" s="76">
        <v>94950</v>
      </c>
      <c r="E487" s="76">
        <v>95460</v>
      </c>
      <c r="F487" s="77">
        <v>89535</v>
      </c>
      <c r="G487" s="76">
        <v>98100</v>
      </c>
      <c r="H487" s="76">
        <v>98055</v>
      </c>
      <c r="I487" s="76">
        <v>47835</v>
      </c>
      <c r="J487" s="79">
        <v>28.995000000000001</v>
      </c>
      <c r="K487" s="76">
        <v>38010</v>
      </c>
      <c r="L487" s="88">
        <v>18.28</v>
      </c>
      <c r="M487" s="76">
        <v>109275</v>
      </c>
      <c r="N487" s="76">
        <v>74820</v>
      </c>
      <c r="O487" s="81">
        <v>137775</v>
      </c>
      <c r="P487" s="1">
        <v>18.28</v>
      </c>
      <c r="Q487" s="84">
        <f>IF('1 Implementation Details'!$B$15="yes",K487*1.5,K487)</f>
        <v>38010</v>
      </c>
      <c r="R487" s="54">
        <f>IF('1 Implementation Details'!$B$15="yes",L487*1.5,L487)</f>
        <v>18.28</v>
      </c>
    </row>
    <row r="488" spans="1:18" ht="14.4">
      <c r="A488" s="75" t="s">
        <v>703</v>
      </c>
      <c r="B488" s="76">
        <v>83520</v>
      </c>
      <c r="C488" s="76">
        <v>80580</v>
      </c>
      <c r="D488" s="76">
        <v>81660</v>
      </c>
      <c r="E488" s="76">
        <v>82065</v>
      </c>
      <c r="F488" s="77">
        <v>80190</v>
      </c>
      <c r="G488" s="76">
        <v>91470</v>
      </c>
      <c r="H488" s="76">
        <v>84930</v>
      </c>
      <c r="I488" s="76">
        <v>38805</v>
      </c>
      <c r="J488" s="78">
        <v>43.05</v>
      </c>
      <c r="K488" s="76">
        <v>28480</v>
      </c>
      <c r="L488" s="88">
        <v>13.69</v>
      </c>
      <c r="M488" s="76">
        <v>92535</v>
      </c>
      <c r="N488" s="76">
        <v>84060</v>
      </c>
      <c r="O488" s="81">
        <v>139095</v>
      </c>
      <c r="P488" s="1">
        <v>13.69</v>
      </c>
      <c r="Q488" s="84">
        <f>IF('1 Implementation Details'!$B$15="yes",K488*1.5,K488)</f>
        <v>28480</v>
      </c>
      <c r="R488" s="54">
        <f>IF('1 Implementation Details'!$B$15="yes",L488*1.5,L488)</f>
        <v>13.69</v>
      </c>
    </row>
    <row r="489" spans="1:18" ht="14.4">
      <c r="A489" s="75" t="s">
        <v>704</v>
      </c>
      <c r="B489" s="76">
        <v>86745</v>
      </c>
      <c r="C489" s="76">
        <v>93810</v>
      </c>
      <c r="D489" s="76">
        <v>95940</v>
      </c>
      <c r="E489" s="76">
        <v>95265</v>
      </c>
      <c r="F489" s="77" t="e">
        <v>#N/A</v>
      </c>
      <c r="G489" s="76" t="e">
        <v>#N/A</v>
      </c>
      <c r="H489" s="76">
        <v>102300</v>
      </c>
      <c r="I489" s="76">
        <v>53310</v>
      </c>
      <c r="J489" s="78">
        <v>34.83</v>
      </c>
      <c r="K489" s="77">
        <v>37050</v>
      </c>
      <c r="L489" s="80">
        <v>17.809999999999999</v>
      </c>
      <c r="M489" s="76">
        <v>113130</v>
      </c>
      <c r="N489" s="76">
        <v>98580</v>
      </c>
      <c r="O489" s="81">
        <v>161175</v>
      </c>
      <c r="P489" s="1">
        <v>17.809999999999999</v>
      </c>
      <c r="Q489" s="84">
        <f>IF('1 Implementation Details'!$B$15="yes",K489*1.5,K489)</f>
        <v>37050</v>
      </c>
      <c r="R489" s="54">
        <f>IF('1 Implementation Details'!$B$15="yes",L489*1.5,L489)</f>
        <v>17.809999999999999</v>
      </c>
    </row>
    <row r="490" spans="1:18" ht="14.4">
      <c r="A490" s="75" t="s">
        <v>705</v>
      </c>
      <c r="B490" s="76">
        <v>106500</v>
      </c>
      <c r="C490" s="76">
        <v>113130</v>
      </c>
      <c r="D490" s="76">
        <v>115245</v>
      </c>
      <c r="E490" s="76">
        <v>116925</v>
      </c>
      <c r="F490" s="76">
        <v>106920</v>
      </c>
      <c r="G490" s="76">
        <v>111510</v>
      </c>
      <c r="H490" s="76">
        <v>117045</v>
      </c>
      <c r="I490" s="76">
        <v>52530</v>
      </c>
      <c r="J490" s="82">
        <v>28.2</v>
      </c>
      <c r="K490" s="76">
        <v>52840</v>
      </c>
      <c r="L490" s="83">
        <v>25.4</v>
      </c>
      <c r="M490" s="76">
        <v>108375</v>
      </c>
      <c r="N490" s="76">
        <v>91875</v>
      </c>
      <c r="O490" s="81">
        <v>175590</v>
      </c>
      <c r="P490" s="52">
        <v>25.4</v>
      </c>
      <c r="Q490" s="84">
        <f>IF('1 Implementation Details'!$B$15="yes",K490*1.5,K490)</f>
        <v>52840</v>
      </c>
      <c r="R490" s="85">
        <f>IF('1 Implementation Details'!$B$15="yes",L490*1.5,L490)</f>
        <v>25.4</v>
      </c>
    </row>
    <row r="491" spans="1:18" ht="14.4">
      <c r="A491" s="75" t="s">
        <v>706</v>
      </c>
      <c r="B491" s="76">
        <v>85575</v>
      </c>
      <c r="C491" s="76">
        <v>91080</v>
      </c>
      <c r="D491" s="76">
        <v>95580</v>
      </c>
      <c r="E491" s="76">
        <v>107160</v>
      </c>
      <c r="F491" s="76">
        <v>93975</v>
      </c>
      <c r="G491" s="76" t="e">
        <v>#N/A</v>
      </c>
      <c r="H491" s="76" t="e">
        <v>#N/A</v>
      </c>
      <c r="I491" s="76">
        <v>35460</v>
      </c>
      <c r="J491" s="82">
        <v>20.34</v>
      </c>
      <c r="K491" s="76">
        <v>37260</v>
      </c>
      <c r="L491" s="83">
        <v>17.91</v>
      </c>
      <c r="M491" s="76">
        <v>107580</v>
      </c>
      <c r="N491" s="76">
        <v>101760</v>
      </c>
      <c r="O491" s="81">
        <v>132495</v>
      </c>
      <c r="P491" s="52">
        <v>17.91</v>
      </c>
      <c r="Q491" s="84">
        <f>IF('1 Implementation Details'!$B$15="yes",K491*1.5,K491)</f>
        <v>37260</v>
      </c>
      <c r="R491" s="85">
        <f>IF('1 Implementation Details'!$B$15="yes",L491*1.5,L491)</f>
        <v>17.91</v>
      </c>
    </row>
    <row r="492" spans="1:18" ht="14.4">
      <c r="A492" s="75" t="s">
        <v>707</v>
      </c>
      <c r="B492" s="76">
        <v>129375</v>
      </c>
      <c r="C492" s="76">
        <v>141465</v>
      </c>
      <c r="D492" s="76">
        <v>143925</v>
      </c>
      <c r="E492" s="76">
        <v>155715</v>
      </c>
      <c r="F492" s="79">
        <v>143400</v>
      </c>
      <c r="G492" s="79" t="e">
        <v>#N/A</v>
      </c>
      <c r="H492" s="76">
        <v>173670</v>
      </c>
      <c r="I492" s="76">
        <v>67905</v>
      </c>
      <c r="J492" s="78">
        <v>43.005000000000003</v>
      </c>
      <c r="K492" s="76">
        <v>45500</v>
      </c>
      <c r="L492" s="88">
        <v>21.88</v>
      </c>
      <c r="M492" s="76">
        <v>138630</v>
      </c>
      <c r="N492" s="76">
        <v>117870</v>
      </c>
      <c r="O492" s="81">
        <v>210840</v>
      </c>
      <c r="P492" s="1">
        <v>21.88</v>
      </c>
      <c r="Q492" s="84">
        <f>IF('1 Implementation Details'!$B$15="yes",K492*1.5,K492)</f>
        <v>45500</v>
      </c>
      <c r="R492" s="54">
        <f>IF('1 Implementation Details'!$B$15="yes",L492*1.5,L492)</f>
        <v>21.88</v>
      </c>
    </row>
    <row r="493" spans="1:18" ht="14.4">
      <c r="A493" s="75" t="s">
        <v>708</v>
      </c>
      <c r="B493" s="76">
        <v>80760</v>
      </c>
      <c r="C493" s="76">
        <v>92250</v>
      </c>
      <c r="D493" s="76">
        <v>93180</v>
      </c>
      <c r="E493" s="76">
        <v>96060</v>
      </c>
      <c r="F493" s="77">
        <v>83145</v>
      </c>
      <c r="G493" s="76" t="e">
        <v>#N/A</v>
      </c>
      <c r="H493" s="76" t="e">
        <v>#N/A</v>
      </c>
      <c r="I493" s="76">
        <v>44805</v>
      </c>
      <c r="J493" s="78">
        <v>38.174999999999997</v>
      </c>
      <c r="K493" s="76" t="e">
        <v>#N/A</v>
      </c>
      <c r="L493" s="88" t="e">
        <v>#N/A</v>
      </c>
      <c r="M493" s="76">
        <v>103035</v>
      </c>
      <c r="N493" s="76" t="e">
        <v>#N/A</v>
      </c>
      <c r="O493" s="81">
        <v>133935</v>
      </c>
      <c r="P493" s="1" t="e">
        <v>#N/A</v>
      </c>
      <c r="Q493" s="84" t="e">
        <f>IF('1 Implementation Details'!$B$15="yes",K493*1.5,K493)</f>
        <v>#N/A</v>
      </c>
      <c r="R493" s="54" t="e">
        <f>IF('1 Implementation Details'!$B$15="yes",L493*1.5,L493)</f>
        <v>#N/A</v>
      </c>
    </row>
    <row r="494" spans="1:18" ht="14.4">
      <c r="A494" s="75" t="s">
        <v>709</v>
      </c>
      <c r="B494" s="76">
        <v>110550</v>
      </c>
      <c r="C494" s="76">
        <v>113625</v>
      </c>
      <c r="D494" s="76">
        <v>113805</v>
      </c>
      <c r="E494" s="76">
        <v>114990</v>
      </c>
      <c r="F494" s="77">
        <v>112455</v>
      </c>
      <c r="G494" s="79">
        <v>110160</v>
      </c>
      <c r="H494" s="79">
        <v>115005</v>
      </c>
      <c r="I494" s="76">
        <v>55050</v>
      </c>
      <c r="J494" s="78">
        <v>30.81</v>
      </c>
      <c r="K494" s="76" t="e">
        <v>#N/A</v>
      </c>
      <c r="L494" s="88" t="e">
        <v>#N/A</v>
      </c>
      <c r="M494" s="76">
        <v>121920</v>
      </c>
      <c r="N494" s="76">
        <v>112290</v>
      </c>
      <c r="O494" s="81">
        <v>186225</v>
      </c>
      <c r="P494" s="1" t="e">
        <v>#N/A</v>
      </c>
      <c r="Q494" s="84" t="e">
        <f>IF('1 Implementation Details'!$B$15="yes",K494*1.5,K494)</f>
        <v>#N/A</v>
      </c>
      <c r="R494" s="54" t="e">
        <f>IF('1 Implementation Details'!$B$15="yes",L494*1.5,L494)</f>
        <v>#N/A</v>
      </c>
    </row>
    <row r="495" spans="1:18" ht="14.4">
      <c r="A495" s="75" t="s">
        <v>710</v>
      </c>
      <c r="B495" s="76" t="e">
        <v>#N/A</v>
      </c>
      <c r="C495" s="76">
        <v>79740</v>
      </c>
      <c r="D495" s="76">
        <v>69705</v>
      </c>
      <c r="E495" s="76">
        <v>81645</v>
      </c>
      <c r="F495" s="76" t="e">
        <v>#N/A</v>
      </c>
      <c r="G495" s="79" t="e">
        <v>#N/A</v>
      </c>
      <c r="H495" s="76" t="e">
        <v>#N/A</v>
      </c>
      <c r="I495" s="76">
        <v>54135</v>
      </c>
      <c r="J495" s="82" t="e">
        <v>#N/A</v>
      </c>
      <c r="K495" s="79" t="e">
        <v>#N/A</v>
      </c>
      <c r="L495" s="86" t="e">
        <v>#N/A</v>
      </c>
      <c r="M495" s="76">
        <v>104880</v>
      </c>
      <c r="N495" s="76">
        <v>81795</v>
      </c>
      <c r="O495" s="81">
        <v>120570</v>
      </c>
      <c r="P495" s="84" t="e">
        <v>#N/A</v>
      </c>
      <c r="Q495" s="1" t="e">
        <f>IF('1 Implementation Details'!$B$15="yes",K495*1.5,K495)</f>
        <v>#N/A</v>
      </c>
      <c r="R495" s="87" t="e">
        <f>IF('1 Implementation Details'!$B$15="yes",L495*1.5,L495)</f>
        <v>#N/A</v>
      </c>
    </row>
    <row r="496" spans="1:18" ht="14.4">
      <c r="A496" s="75" t="s">
        <v>711</v>
      </c>
      <c r="B496" s="76">
        <v>102000</v>
      </c>
      <c r="C496" s="76">
        <v>95565</v>
      </c>
      <c r="D496" s="76">
        <v>99420</v>
      </c>
      <c r="E496" s="76">
        <v>103680</v>
      </c>
      <c r="F496" s="77">
        <v>103365</v>
      </c>
      <c r="G496" s="79">
        <v>111690</v>
      </c>
      <c r="H496" s="76">
        <v>99435</v>
      </c>
      <c r="I496" s="76">
        <v>52980</v>
      </c>
      <c r="J496" s="78">
        <v>29.85</v>
      </c>
      <c r="K496" s="76">
        <v>54360</v>
      </c>
      <c r="L496" s="88">
        <v>26.14</v>
      </c>
      <c r="M496" s="76">
        <v>114150</v>
      </c>
      <c r="N496" s="76">
        <v>106575</v>
      </c>
      <c r="O496" s="81">
        <v>144330</v>
      </c>
      <c r="P496" s="1">
        <v>26.14</v>
      </c>
      <c r="Q496" s="84">
        <f>IF('1 Implementation Details'!$B$15="yes",K496*1.5,K496)</f>
        <v>54360</v>
      </c>
      <c r="R496" s="54">
        <f>IF('1 Implementation Details'!$B$15="yes",L496*1.5,L496)</f>
        <v>26.14</v>
      </c>
    </row>
    <row r="497" spans="1:18" ht="14.4">
      <c r="A497" s="75" t="s">
        <v>712</v>
      </c>
      <c r="B497" s="76">
        <v>147045</v>
      </c>
      <c r="C497" s="76">
        <v>143835</v>
      </c>
      <c r="D497" s="76">
        <v>155205</v>
      </c>
      <c r="E497" s="76" t="e">
        <v>#N/A</v>
      </c>
      <c r="F497" s="77">
        <v>142155</v>
      </c>
      <c r="G497" s="79" t="e">
        <v>#N/A</v>
      </c>
      <c r="H497" s="79" t="e">
        <v>#N/A</v>
      </c>
      <c r="I497" s="76">
        <v>63570</v>
      </c>
      <c r="J497" s="78">
        <v>37.86</v>
      </c>
      <c r="K497" s="77">
        <v>39410</v>
      </c>
      <c r="L497" s="80">
        <v>18.95</v>
      </c>
      <c r="M497" s="76">
        <v>138210</v>
      </c>
      <c r="N497" s="79">
        <v>125400</v>
      </c>
      <c r="O497" s="81">
        <v>214065</v>
      </c>
      <c r="P497" s="1">
        <v>18.95</v>
      </c>
      <c r="Q497" s="84">
        <f>IF('1 Implementation Details'!$B$15="yes",K497*1.5,K497)</f>
        <v>39410</v>
      </c>
      <c r="R497" s="54">
        <f>IF('1 Implementation Details'!$B$15="yes",L497*1.5,L497)</f>
        <v>18.95</v>
      </c>
    </row>
    <row r="498" spans="1:18" ht="14.4">
      <c r="A498" s="75" t="s">
        <v>713</v>
      </c>
      <c r="B498" s="76">
        <v>81735</v>
      </c>
      <c r="C498" s="76">
        <v>82710</v>
      </c>
      <c r="D498" s="76">
        <v>82635</v>
      </c>
      <c r="E498" s="76">
        <v>88050</v>
      </c>
      <c r="F498" s="77">
        <v>80535</v>
      </c>
      <c r="G498" s="76">
        <v>82275</v>
      </c>
      <c r="H498" s="76">
        <v>92805</v>
      </c>
      <c r="I498" s="76">
        <v>42960</v>
      </c>
      <c r="J498" s="78">
        <v>19.125</v>
      </c>
      <c r="K498" s="77">
        <v>38150</v>
      </c>
      <c r="L498" s="80">
        <v>18.34</v>
      </c>
      <c r="M498" s="76">
        <v>100455</v>
      </c>
      <c r="N498" s="76">
        <v>88635</v>
      </c>
      <c r="O498" s="81">
        <v>130005</v>
      </c>
      <c r="P498" s="1">
        <v>18.34</v>
      </c>
      <c r="Q498" s="84">
        <f>IF('1 Implementation Details'!$B$15="yes",K498*1.5,K498)</f>
        <v>38150</v>
      </c>
      <c r="R498" s="54">
        <f>IF('1 Implementation Details'!$B$15="yes",L498*1.5,L498)</f>
        <v>18.34</v>
      </c>
    </row>
    <row r="499" spans="1:18" ht="14.4">
      <c r="A499" s="75" t="s">
        <v>714</v>
      </c>
      <c r="B499" s="79">
        <v>119355</v>
      </c>
      <c r="C499" s="76">
        <v>127275</v>
      </c>
      <c r="D499" s="76">
        <v>122715</v>
      </c>
      <c r="E499" s="76">
        <v>127740</v>
      </c>
      <c r="F499" s="79" t="e">
        <v>#N/A</v>
      </c>
      <c r="G499" s="79" t="e">
        <v>#N/A</v>
      </c>
      <c r="H499" s="79" t="e">
        <v>#N/A</v>
      </c>
      <c r="I499" s="76">
        <v>61800</v>
      </c>
      <c r="J499" s="79">
        <v>39.450000000000003</v>
      </c>
      <c r="K499" s="79" t="e">
        <v>#N/A</v>
      </c>
      <c r="L499" s="86" t="e">
        <v>#N/A</v>
      </c>
      <c r="M499" s="76" t="e">
        <v>#N/A</v>
      </c>
      <c r="N499" s="76" t="e">
        <v>#N/A</v>
      </c>
      <c r="O499" s="81">
        <v>196485</v>
      </c>
      <c r="P499" s="84" t="e">
        <v>#N/A</v>
      </c>
      <c r="Q499" s="1" t="e">
        <f>IF('1 Implementation Details'!$B$15="yes",K499*1.5,K499)</f>
        <v>#N/A</v>
      </c>
      <c r="R499" s="87" t="e">
        <f>IF('1 Implementation Details'!$B$15="yes",L499*1.5,L499)</f>
        <v>#N/A</v>
      </c>
    </row>
    <row r="500" spans="1:18" ht="14.4">
      <c r="A500" s="75" t="s">
        <v>715</v>
      </c>
      <c r="B500" s="76">
        <v>99330</v>
      </c>
      <c r="C500" s="76">
        <v>101115</v>
      </c>
      <c r="D500" s="76">
        <v>99630</v>
      </c>
      <c r="E500" s="76">
        <v>106845</v>
      </c>
      <c r="F500" s="77">
        <v>100890</v>
      </c>
      <c r="G500" s="76" t="e">
        <v>#N/A</v>
      </c>
      <c r="H500" s="76">
        <v>104805</v>
      </c>
      <c r="I500" s="76">
        <v>40140</v>
      </c>
      <c r="J500" s="78">
        <v>19.635000000000002</v>
      </c>
      <c r="K500" s="76">
        <v>39770</v>
      </c>
      <c r="L500" s="88">
        <v>19.12</v>
      </c>
      <c r="M500" s="76">
        <v>137535</v>
      </c>
      <c r="N500" s="76">
        <v>104610</v>
      </c>
      <c r="O500" s="81">
        <v>152865</v>
      </c>
      <c r="P500" s="1">
        <v>19.12</v>
      </c>
      <c r="Q500" s="84">
        <f>IF('1 Implementation Details'!$B$15="yes",K500*1.5,K500)</f>
        <v>39770</v>
      </c>
      <c r="R500" s="54">
        <f>IF('1 Implementation Details'!$B$15="yes",L500*1.5,L500)</f>
        <v>19.12</v>
      </c>
    </row>
    <row r="501" spans="1:18" ht="14.4">
      <c r="A501" s="75" t="s">
        <v>716</v>
      </c>
      <c r="B501" s="76">
        <v>112095</v>
      </c>
      <c r="C501" s="76">
        <v>122340</v>
      </c>
      <c r="D501" s="76">
        <v>121125</v>
      </c>
      <c r="E501" s="79">
        <v>126735</v>
      </c>
      <c r="F501" s="77">
        <v>121815</v>
      </c>
      <c r="G501" s="79">
        <v>120510</v>
      </c>
      <c r="H501" s="79">
        <v>129750</v>
      </c>
      <c r="I501" s="76">
        <v>65835</v>
      </c>
      <c r="J501" s="78">
        <v>31.875</v>
      </c>
      <c r="K501" s="76">
        <v>53150</v>
      </c>
      <c r="L501" s="88">
        <v>25.55</v>
      </c>
      <c r="M501" s="76">
        <v>146670</v>
      </c>
      <c r="N501" s="76">
        <v>134610</v>
      </c>
      <c r="O501" s="81">
        <v>194415</v>
      </c>
      <c r="P501" s="1">
        <v>25.55</v>
      </c>
      <c r="Q501" s="84">
        <f>IF('1 Implementation Details'!$B$15="yes",K501*1.5,K501)</f>
        <v>53150</v>
      </c>
      <c r="R501" s="54">
        <f>IF('1 Implementation Details'!$B$15="yes",L501*1.5,L501)</f>
        <v>25.55</v>
      </c>
    </row>
    <row r="502" spans="1:18" ht="14.4">
      <c r="A502" s="75" t="s">
        <v>717</v>
      </c>
      <c r="B502" s="76">
        <v>114765</v>
      </c>
      <c r="C502" s="76">
        <v>129375</v>
      </c>
      <c r="D502" s="76">
        <v>112425</v>
      </c>
      <c r="E502" s="76">
        <v>113805</v>
      </c>
      <c r="F502" s="79">
        <v>117210</v>
      </c>
      <c r="G502" s="79" t="e">
        <v>#N/A</v>
      </c>
      <c r="H502" s="76">
        <v>112560</v>
      </c>
      <c r="I502" s="76">
        <v>61050</v>
      </c>
      <c r="J502" s="78">
        <v>29.445</v>
      </c>
      <c r="K502" s="76">
        <v>66140</v>
      </c>
      <c r="L502" s="88">
        <v>31.8</v>
      </c>
      <c r="M502" s="76">
        <v>114450</v>
      </c>
      <c r="N502" s="76">
        <v>98340</v>
      </c>
      <c r="O502" s="81">
        <v>211890</v>
      </c>
      <c r="P502" s="1">
        <v>31.8</v>
      </c>
      <c r="Q502" s="84">
        <f>IF('1 Implementation Details'!$B$15="yes",K502*1.5,K502)</f>
        <v>66140</v>
      </c>
      <c r="R502" s="54">
        <f>IF('1 Implementation Details'!$B$15="yes",L502*1.5,L502)</f>
        <v>31.8</v>
      </c>
    </row>
    <row r="503" spans="1:18" ht="14.4">
      <c r="A503" s="75" t="s">
        <v>718</v>
      </c>
      <c r="B503" s="76">
        <v>84030</v>
      </c>
      <c r="C503" s="76">
        <v>92100</v>
      </c>
      <c r="D503" s="76">
        <v>88425</v>
      </c>
      <c r="E503" s="76">
        <v>103950</v>
      </c>
      <c r="F503" s="77">
        <v>93585</v>
      </c>
      <c r="G503" s="76" t="e">
        <v>#N/A</v>
      </c>
      <c r="H503" s="76">
        <v>106305</v>
      </c>
      <c r="I503" s="76">
        <v>44535</v>
      </c>
      <c r="J503" s="78">
        <v>28.68</v>
      </c>
      <c r="K503" s="76" t="e">
        <v>#N/A</v>
      </c>
      <c r="L503" s="88" t="e">
        <v>#N/A</v>
      </c>
      <c r="M503" s="76">
        <v>112275</v>
      </c>
      <c r="N503" s="76">
        <v>93705</v>
      </c>
      <c r="O503" s="81">
        <v>169245</v>
      </c>
      <c r="P503" s="1" t="e">
        <v>#N/A</v>
      </c>
      <c r="Q503" s="84" t="e">
        <f>IF('1 Implementation Details'!$B$15="yes",K503*1.5,K503)</f>
        <v>#N/A</v>
      </c>
      <c r="R503" s="54" t="e">
        <f>IF('1 Implementation Details'!$B$15="yes",L503*1.5,L503)</f>
        <v>#N/A</v>
      </c>
    </row>
    <row r="504" spans="1:18" ht="14.4">
      <c r="A504" s="75" t="s">
        <v>719</v>
      </c>
      <c r="B504" s="76">
        <v>94710</v>
      </c>
      <c r="C504" s="76">
        <v>100020</v>
      </c>
      <c r="D504" s="76">
        <v>104955</v>
      </c>
      <c r="E504" s="76">
        <v>102750</v>
      </c>
      <c r="F504" s="79">
        <v>106755</v>
      </c>
      <c r="G504" s="79">
        <v>98055</v>
      </c>
      <c r="H504" s="79">
        <v>106815</v>
      </c>
      <c r="I504" s="76">
        <v>54960</v>
      </c>
      <c r="J504" s="78">
        <v>26.234999999999999</v>
      </c>
      <c r="K504" s="79" t="e">
        <v>#N/A</v>
      </c>
      <c r="L504" s="80" t="e">
        <v>#N/A</v>
      </c>
      <c r="M504" s="79">
        <v>105120</v>
      </c>
      <c r="N504" s="79">
        <v>89550</v>
      </c>
      <c r="O504" s="81">
        <v>157590</v>
      </c>
      <c r="P504" s="1" t="e">
        <v>#N/A</v>
      </c>
      <c r="Q504" s="1" t="e">
        <f>IF('1 Implementation Details'!$B$15="yes",K504*1.5,K504)</f>
        <v>#N/A</v>
      </c>
      <c r="R504" s="54" t="e">
        <f>IF('1 Implementation Details'!$B$15="yes",L504*1.5,L504)</f>
        <v>#N/A</v>
      </c>
    </row>
    <row r="505" spans="1:18" ht="14.4">
      <c r="A505" s="75" t="s">
        <v>720</v>
      </c>
      <c r="B505" s="76">
        <v>89835</v>
      </c>
      <c r="C505" s="76">
        <v>90855</v>
      </c>
      <c r="D505" s="76">
        <v>92355</v>
      </c>
      <c r="E505" s="76">
        <v>95700</v>
      </c>
      <c r="F505" s="77">
        <v>88110</v>
      </c>
      <c r="G505" s="79" t="e">
        <v>#N/A</v>
      </c>
      <c r="H505" s="76">
        <v>93915</v>
      </c>
      <c r="I505" s="76">
        <v>51030</v>
      </c>
      <c r="J505" s="78" t="e">
        <v>#VALUE!</v>
      </c>
      <c r="K505" s="76" t="e">
        <v>#N/A</v>
      </c>
      <c r="L505" s="88" t="e">
        <v>#N/A</v>
      </c>
      <c r="M505" s="76">
        <v>107775</v>
      </c>
      <c r="N505" s="76">
        <v>93525</v>
      </c>
      <c r="O505" s="81">
        <v>164385</v>
      </c>
      <c r="P505" s="1" t="e">
        <v>#N/A</v>
      </c>
      <c r="Q505" s="84" t="e">
        <f>IF('1 Implementation Details'!$B$15="yes",K505*1.5,K505)</f>
        <v>#N/A</v>
      </c>
      <c r="R505" s="54" t="e">
        <f>IF('1 Implementation Details'!$B$15="yes",L505*1.5,L505)</f>
        <v>#N/A</v>
      </c>
    </row>
    <row r="506" spans="1:18" ht="14.4">
      <c r="A506" s="75" t="s">
        <v>721</v>
      </c>
      <c r="B506" s="76">
        <v>87645</v>
      </c>
      <c r="C506" s="76">
        <v>91305</v>
      </c>
      <c r="D506" s="76">
        <v>88530</v>
      </c>
      <c r="E506" s="76">
        <v>85815</v>
      </c>
      <c r="F506" s="77">
        <v>91155</v>
      </c>
      <c r="G506" s="76" t="e">
        <v>#N/A</v>
      </c>
      <c r="H506" s="76">
        <v>88860</v>
      </c>
      <c r="I506" s="76">
        <v>46995</v>
      </c>
      <c r="J506" s="78">
        <v>32.31</v>
      </c>
      <c r="K506" s="76">
        <v>37850</v>
      </c>
      <c r="L506" s="88">
        <v>18.2</v>
      </c>
      <c r="M506" s="76" t="e">
        <v>#N/A</v>
      </c>
      <c r="N506" s="76">
        <v>79095</v>
      </c>
      <c r="O506" s="81">
        <v>123240</v>
      </c>
      <c r="P506" s="1">
        <v>18.2</v>
      </c>
      <c r="Q506" s="84">
        <f>IF('1 Implementation Details'!$B$15="yes",K506*1.5,K506)</f>
        <v>37850</v>
      </c>
      <c r="R506" s="54">
        <f>IF('1 Implementation Details'!$B$15="yes",L506*1.5,L506)</f>
        <v>18.2</v>
      </c>
    </row>
    <row r="507" spans="1:18" ht="14.4">
      <c r="A507" s="75" t="s">
        <v>722</v>
      </c>
      <c r="B507" s="76">
        <v>115455</v>
      </c>
      <c r="C507" s="76">
        <v>123315</v>
      </c>
      <c r="D507" s="76">
        <v>125070</v>
      </c>
      <c r="E507" s="76">
        <v>127890</v>
      </c>
      <c r="F507" s="77">
        <v>114675</v>
      </c>
      <c r="G507" s="79" t="e">
        <v>#N/A</v>
      </c>
      <c r="H507" s="76">
        <v>125325</v>
      </c>
      <c r="I507" s="76">
        <v>62520</v>
      </c>
      <c r="J507" s="78">
        <v>32.549999999999997</v>
      </c>
      <c r="K507" s="76" t="e">
        <v>#N/A</v>
      </c>
      <c r="L507" s="88" t="e">
        <v>#N/A</v>
      </c>
      <c r="M507" s="76">
        <v>111375</v>
      </c>
      <c r="N507" s="76">
        <v>126195</v>
      </c>
      <c r="O507" s="81">
        <v>207390</v>
      </c>
      <c r="P507" s="1" t="e">
        <v>#N/A</v>
      </c>
      <c r="Q507" s="84" t="e">
        <f>IF('1 Implementation Details'!$B$15="yes",K507*1.5,K507)</f>
        <v>#N/A</v>
      </c>
      <c r="R507" s="54" t="e">
        <f>IF('1 Implementation Details'!$B$15="yes",L507*1.5,L507)</f>
        <v>#N/A</v>
      </c>
    </row>
    <row r="508" spans="1:18" ht="14.4">
      <c r="A508" s="75" t="s">
        <v>723</v>
      </c>
      <c r="B508" s="76">
        <v>74505</v>
      </c>
      <c r="C508" s="76">
        <v>74505</v>
      </c>
      <c r="D508" s="76">
        <v>77640</v>
      </c>
      <c r="E508" s="76">
        <v>82335</v>
      </c>
      <c r="F508" s="77">
        <v>74775</v>
      </c>
      <c r="G508" s="76">
        <v>76590</v>
      </c>
      <c r="H508" s="76">
        <v>76980</v>
      </c>
      <c r="I508" s="76">
        <v>50040</v>
      </c>
      <c r="J508" s="78" t="e">
        <v>#N/A</v>
      </c>
      <c r="K508" s="76" t="e">
        <v>#N/A</v>
      </c>
      <c r="L508" s="88" t="e">
        <v>#N/A</v>
      </c>
      <c r="M508" s="76">
        <v>103170</v>
      </c>
      <c r="N508" s="76">
        <v>83580</v>
      </c>
      <c r="O508" s="81">
        <v>124140</v>
      </c>
      <c r="P508" s="1" t="e">
        <v>#N/A</v>
      </c>
      <c r="Q508" s="84" t="e">
        <f>IF('1 Implementation Details'!$B$15="yes",K508*1.5,K508)</f>
        <v>#N/A</v>
      </c>
      <c r="R508" s="54" t="e">
        <f>IF('1 Implementation Details'!$B$15="yes",L508*1.5,L508)</f>
        <v>#N/A</v>
      </c>
    </row>
    <row r="509" spans="1:18" ht="14.4">
      <c r="A509" s="75" t="s">
        <v>724</v>
      </c>
      <c r="B509" s="76">
        <v>84180</v>
      </c>
      <c r="C509" s="76">
        <v>86055</v>
      </c>
      <c r="D509" s="76">
        <v>87225</v>
      </c>
      <c r="E509" s="76">
        <v>94110</v>
      </c>
      <c r="F509" s="77">
        <v>94350</v>
      </c>
      <c r="G509" s="76">
        <v>95535</v>
      </c>
      <c r="H509" s="76">
        <v>97485</v>
      </c>
      <c r="I509" s="76">
        <v>50730</v>
      </c>
      <c r="J509" s="78">
        <v>30.63</v>
      </c>
      <c r="K509" s="76">
        <v>40930</v>
      </c>
      <c r="L509" s="88">
        <v>19.68</v>
      </c>
      <c r="M509" s="76">
        <v>101160</v>
      </c>
      <c r="N509" s="76">
        <v>71370</v>
      </c>
      <c r="O509" s="81">
        <v>144915</v>
      </c>
      <c r="P509" s="1">
        <v>19.68</v>
      </c>
      <c r="Q509" s="84">
        <f>IF('1 Implementation Details'!$B$15="yes",K509*1.5,K509)</f>
        <v>40930</v>
      </c>
      <c r="R509" s="54">
        <f>IF('1 Implementation Details'!$B$15="yes",L509*1.5,L509)</f>
        <v>19.68</v>
      </c>
    </row>
    <row r="510" spans="1:18" ht="14.4">
      <c r="A510" s="75" t="s">
        <v>725</v>
      </c>
      <c r="B510" s="79">
        <v>92415</v>
      </c>
      <c r="C510" s="76">
        <v>94800</v>
      </c>
      <c r="D510" s="76">
        <v>89100</v>
      </c>
      <c r="E510" s="76">
        <v>92535</v>
      </c>
      <c r="F510" s="76">
        <v>91485</v>
      </c>
      <c r="G510" s="76">
        <v>93060</v>
      </c>
      <c r="H510" s="76">
        <v>80955</v>
      </c>
      <c r="I510" s="76">
        <v>55965</v>
      </c>
      <c r="J510" s="82">
        <v>28.53</v>
      </c>
      <c r="K510" s="76">
        <v>47030</v>
      </c>
      <c r="L510" s="83">
        <v>22.61</v>
      </c>
      <c r="M510" s="76">
        <v>112290</v>
      </c>
      <c r="N510" s="76">
        <v>98205</v>
      </c>
      <c r="O510" s="81">
        <v>139455</v>
      </c>
      <c r="P510" s="52">
        <v>22.61</v>
      </c>
      <c r="Q510" s="84">
        <f>IF('1 Implementation Details'!$B$15="yes",K510*1.5,K510)</f>
        <v>47030</v>
      </c>
      <c r="R510" s="85">
        <f>IF('1 Implementation Details'!$B$15="yes",L510*1.5,L510)</f>
        <v>22.61</v>
      </c>
    </row>
    <row r="511" spans="1:18" ht="14.4">
      <c r="A511" s="75" t="s">
        <v>726</v>
      </c>
      <c r="B511" s="76">
        <v>84090</v>
      </c>
      <c r="C511" s="76">
        <v>82095</v>
      </c>
      <c r="D511" s="76">
        <v>82845</v>
      </c>
      <c r="E511" s="76" t="e">
        <v>#N/A</v>
      </c>
      <c r="F511" s="77">
        <v>80640</v>
      </c>
      <c r="G511" s="76">
        <v>79470</v>
      </c>
      <c r="H511" s="76">
        <v>81735</v>
      </c>
      <c r="I511" s="76">
        <v>41850</v>
      </c>
      <c r="J511" s="78" t="e">
        <v>#N/A</v>
      </c>
      <c r="K511" s="76" t="e">
        <v>#N/A</v>
      </c>
      <c r="L511" s="88" t="e">
        <v>#N/A</v>
      </c>
      <c r="M511" s="76">
        <v>102660</v>
      </c>
      <c r="N511" s="76">
        <v>87465</v>
      </c>
      <c r="O511" s="91">
        <v>131190</v>
      </c>
      <c r="P511" s="1" t="e">
        <v>#N/A</v>
      </c>
      <c r="Q511" s="84" t="e">
        <f>IF('1 Implementation Details'!$B$15="yes",K511*1.5,K511)</f>
        <v>#N/A</v>
      </c>
      <c r="R511" s="54" t="e">
        <f>IF('1 Implementation Details'!$B$15="yes",L511*1.5,L511)</f>
        <v>#N/A</v>
      </c>
    </row>
    <row r="512" spans="1:18" ht="14.4">
      <c r="A512" s="75" t="s">
        <v>727</v>
      </c>
      <c r="B512" s="76">
        <v>84135</v>
      </c>
      <c r="C512" s="76">
        <v>91740</v>
      </c>
      <c r="D512" s="76">
        <v>90195</v>
      </c>
      <c r="E512" s="76">
        <v>73380</v>
      </c>
      <c r="F512" s="77">
        <v>94065</v>
      </c>
      <c r="G512" s="76">
        <v>88455</v>
      </c>
      <c r="H512" s="76">
        <v>85545</v>
      </c>
      <c r="I512" s="76">
        <v>52365</v>
      </c>
      <c r="J512" s="78">
        <v>22.5</v>
      </c>
      <c r="K512" s="76" t="e">
        <v>#N/A</v>
      </c>
      <c r="L512" s="88" t="e">
        <v>#N/A</v>
      </c>
      <c r="M512" s="76">
        <v>94050</v>
      </c>
      <c r="N512" s="76">
        <v>95325</v>
      </c>
      <c r="O512" s="81">
        <v>140520</v>
      </c>
      <c r="P512" s="1" t="e">
        <v>#N/A</v>
      </c>
      <c r="Q512" s="84" t="e">
        <f>IF('1 Implementation Details'!$B$15="yes",K512*1.5,K512)</f>
        <v>#N/A</v>
      </c>
      <c r="R512" s="54" t="e">
        <f>IF('1 Implementation Details'!$B$15="yes",L512*1.5,L512)</f>
        <v>#N/A</v>
      </c>
    </row>
    <row r="513" spans="1:18" ht="14.4">
      <c r="A513" s="75" t="s">
        <v>728</v>
      </c>
      <c r="B513" s="76">
        <v>89790</v>
      </c>
      <c r="C513" s="76">
        <v>88785</v>
      </c>
      <c r="D513" s="76">
        <v>93045</v>
      </c>
      <c r="E513" s="76">
        <v>90240</v>
      </c>
      <c r="F513" s="77">
        <v>86505</v>
      </c>
      <c r="G513" s="76" t="e">
        <v>#N/A</v>
      </c>
      <c r="H513" s="76">
        <v>99945</v>
      </c>
      <c r="I513" s="76">
        <v>60510</v>
      </c>
      <c r="J513" s="78">
        <v>41.085000000000001</v>
      </c>
      <c r="K513" s="76" t="e">
        <v>#N/A</v>
      </c>
      <c r="L513" s="88" t="e">
        <v>#N/A</v>
      </c>
      <c r="M513" s="76">
        <v>111450</v>
      </c>
      <c r="N513" s="76">
        <v>84045</v>
      </c>
      <c r="O513" s="81">
        <v>166440</v>
      </c>
      <c r="P513" s="1" t="e">
        <v>#N/A</v>
      </c>
      <c r="Q513" s="84" t="e">
        <f>IF('1 Implementation Details'!$B$15="yes",K513*1.5,K513)</f>
        <v>#N/A</v>
      </c>
      <c r="R513" s="54" t="e">
        <f>IF('1 Implementation Details'!$B$15="yes",L513*1.5,L513)</f>
        <v>#N/A</v>
      </c>
    </row>
    <row r="514" spans="1:18" ht="14.4">
      <c r="A514" s="75" t="s">
        <v>729</v>
      </c>
      <c r="B514" s="76">
        <v>92160</v>
      </c>
      <c r="C514" s="76">
        <v>98535</v>
      </c>
      <c r="D514" s="76">
        <v>103800</v>
      </c>
      <c r="E514" s="76">
        <v>106290</v>
      </c>
      <c r="F514" s="77">
        <v>98640</v>
      </c>
      <c r="G514" s="76">
        <v>94680</v>
      </c>
      <c r="H514" s="76">
        <v>105330</v>
      </c>
      <c r="I514" s="76">
        <v>49275</v>
      </c>
      <c r="J514" s="79">
        <v>25.62</v>
      </c>
      <c r="K514" s="76">
        <v>47460</v>
      </c>
      <c r="L514" s="88">
        <v>22.82</v>
      </c>
      <c r="M514" s="76">
        <v>114420</v>
      </c>
      <c r="N514" s="76">
        <v>58815</v>
      </c>
      <c r="O514" s="81">
        <v>142080</v>
      </c>
      <c r="P514" s="1">
        <v>22.82</v>
      </c>
      <c r="Q514" s="84">
        <f>IF('1 Implementation Details'!$B$15="yes",K514*1.5,K514)</f>
        <v>47460</v>
      </c>
      <c r="R514" s="54">
        <f>IF('1 Implementation Details'!$B$15="yes",L514*1.5,L514)</f>
        <v>22.82</v>
      </c>
    </row>
    <row r="515" spans="1:18" ht="14.4">
      <c r="A515" s="75" t="s">
        <v>730</v>
      </c>
      <c r="B515" s="76">
        <v>72975</v>
      </c>
      <c r="C515" s="76">
        <v>74955</v>
      </c>
      <c r="D515" s="76">
        <v>77415</v>
      </c>
      <c r="E515" s="76">
        <v>76125</v>
      </c>
      <c r="F515" s="77">
        <v>76470</v>
      </c>
      <c r="G515" s="76">
        <v>79725</v>
      </c>
      <c r="H515" s="76">
        <v>75210</v>
      </c>
      <c r="I515" s="76">
        <v>43500</v>
      </c>
      <c r="J515" s="78">
        <v>21.795000000000002</v>
      </c>
      <c r="K515" s="76">
        <v>34760</v>
      </c>
      <c r="L515" s="88">
        <v>16.71</v>
      </c>
      <c r="M515" s="76">
        <v>92910</v>
      </c>
      <c r="N515" s="76">
        <v>70455</v>
      </c>
      <c r="O515" s="81">
        <v>119115</v>
      </c>
      <c r="P515" s="1">
        <v>16.71</v>
      </c>
      <c r="Q515" s="84">
        <f>IF('1 Implementation Details'!$B$15="yes",K515*1.5,K515)</f>
        <v>34760</v>
      </c>
      <c r="R515" s="54">
        <f>IF('1 Implementation Details'!$B$15="yes",L515*1.5,L515)</f>
        <v>16.71</v>
      </c>
    </row>
    <row r="516" spans="1:18" ht="14.4">
      <c r="A516" s="75" t="s">
        <v>731</v>
      </c>
      <c r="B516" s="76">
        <v>75360</v>
      </c>
      <c r="C516" s="76">
        <v>78465</v>
      </c>
      <c r="D516" s="76">
        <v>79905</v>
      </c>
      <c r="E516" s="76">
        <v>82380</v>
      </c>
      <c r="F516" s="77">
        <v>78150</v>
      </c>
      <c r="G516" s="79">
        <v>77250</v>
      </c>
      <c r="H516" s="76">
        <v>79095</v>
      </c>
      <c r="I516" s="76">
        <v>42105</v>
      </c>
      <c r="J516" s="78">
        <v>21.105</v>
      </c>
      <c r="K516" s="77">
        <v>39540</v>
      </c>
      <c r="L516" s="80">
        <v>19.010000000000002</v>
      </c>
      <c r="M516" s="76">
        <v>101460</v>
      </c>
      <c r="N516" s="76">
        <v>76455</v>
      </c>
      <c r="O516" s="81">
        <v>120210</v>
      </c>
      <c r="P516" s="1">
        <v>19.010000000000002</v>
      </c>
      <c r="Q516" s="84">
        <f>IF('1 Implementation Details'!$B$15="yes",K516*1.5,K516)</f>
        <v>39540</v>
      </c>
      <c r="R516" s="54">
        <f>IF('1 Implementation Details'!$B$15="yes",L516*1.5,L516)</f>
        <v>19.010000000000002</v>
      </c>
    </row>
    <row r="517" spans="1:18" ht="14.4">
      <c r="A517" s="75" t="s">
        <v>732</v>
      </c>
      <c r="B517" s="76">
        <v>88635</v>
      </c>
      <c r="C517" s="76">
        <v>84480</v>
      </c>
      <c r="D517" s="76">
        <v>83775</v>
      </c>
      <c r="E517" s="76">
        <v>88935</v>
      </c>
      <c r="F517" s="77">
        <v>80415</v>
      </c>
      <c r="G517" s="76">
        <v>80295</v>
      </c>
      <c r="H517" s="76">
        <v>83430</v>
      </c>
      <c r="I517" s="76">
        <v>42510</v>
      </c>
      <c r="J517" s="78">
        <v>18.045000000000002</v>
      </c>
      <c r="K517" s="76">
        <v>33170</v>
      </c>
      <c r="L517" s="88">
        <v>15.95</v>
      </c>
      <c r="M517" s="76">
        <v>95295</v>
      </c>
      <c r="N517" s="76">
        <v>76140</v>
      </c>
      <c r="O517" s="81">
        <v>127860</v>
      </c>
      <c r="P517" s="1">
        <v>15.95</v>
      </c>
      <c r="Q517" s="84">
        <f>IF('1 Implementation Details'!$B$15="yes",K517*1.5,K517)</f>
        <v>33170</v>
      </c>
      <c r="R517" s="54">
        <f>IF('1 Implementation Details'!$B$15="yes",L517*1.5,L517)</f>
        <v>15.95</v>
      </c>
    </row>
    <row r="518" spans="1:18" ht="14.4">
      <c r="A518" s="75" t="s">
        <v>733</v>
      </c>
      <c r="B518" s="79">
        <v>95850</v>
      </c>
      <c r="C518" s="76">
        <v>102105</v>
      </c>
      <c r="D518" s="79">
        <v>103440</v>
      </c>
      <c r="E518" s="79">
        <v>102570</v>
      </c>
      <c r="F518" s="79">
        <v>99690</v>
      </c>
      <c r="G518" s="79">
        <v>96540</v>
      </c>
      <c r="H518" s="79">
        <v>105915</v>
      </c>
      <c r="I518" s="76">
        <v>47655</v>
      </c>
      <c r="J518" s="79">
        <v>37.755000000000003</v>
      </c>
      <c r="K518" s="77">
        <v>36740</v>
      </c>
      <c r="L518" s="80">
        <v>17.670000000000002</v>
      </c>
      <c r="M518" s="79">
        <v>99585</v>
      </c>
      <c r="N518" s="76">
        <v>68865</v>
      </c>
      <c r="O518" s="81">
        <v>145605</v>
      </c>
      <c r="P518" s="1">
        <v>17.670000000000002</v>
      </c>
      <c r="Q518" s="84">
        <f>IF('1 Implementation Details'!$B$15="yes",K518*1.5,K518)</f>
        <v>36740</v>
      </c>
      <c r="R518" s="54">
        <f>IF('1 Implementation Details'!$B$15="yes",L518*1.5,L518)</f>
        <v>17.670000000000002</v>
      </c>
    </row>
    <row r="519" spans="1:18" ht="14.4">
      <c r="A519" s="75" t="s">
        <v>734</v>
      </c>
      <c r="B519" s="76">
        <v>124035</v>
      </c>
      <c r="C519" s="76">
        <v>129495</v>
      </c>
      <c r="D519" s="76">
        <v>133935</v>
      </c>
      <c r="E519" s="76">
        <v>139590</v>
      </c>
      <c r="F519" s="76">
        <v>129180</v>
      </c>
      <c r="G519" s="76">
        <v>128145</v>
      </c>
      <c r="H519" s="76">
        <v>136830</v>
      </c>
      <c r="I519" s="76">
        <v>67200</v>
      </c>
      <c r="J519" s="79">
        <v>35.67</v>
      </c>
      <c r="K519" s="79" t="e">
        <v>#N/A</v>
      </c>
      <c r="L519" s="86" t="e">
        <v>#N/A</v>
      </c>
      <c r="M519" s="76">
        <v>114345</v>
      </c>
      <c r="N519" s="76">
        <v>109650</v>
      </c>
      <c r="O519" s="81">
        <v>201900</v>
      </c>
      <c r="P519" s="84" t="e">
        <v>#N/A</v>
      </c>
      <c r="Q519" s="1" t="e">
        <f>IF('1 Implementation Details'!$B$15="yes",K519*1.5,K519)</f>
        <v>#N/A</v>
      </c>
      <c r="R519" s="87" t="e">
        <f>IF('1 Implementation Details'!$B$15="yes",L519*1.5,L519)</f>
        <v>#N/A</v>
      </c>
    </row>
    <row r="520" spans="1:18" ht="14.4">
      <c r="A520" s="75" t="s">
        <v>735</v>
      </c>
      <c r="B520" s="76">
        <v>81690</v>
      </c>
      <c r="C520" s="76">
        <v>82080</v>
      </c>
      <c r="D520" s="76">
        <v>85800</v>
      </c>
      <c r="E520" s="76">
        <v>88215</v>
      </c>
      <c r="F520" s="76">
        <v>81825</v>
      </c>
      <c r="G520" s="76">
        <v>78435</v>
      </c>
      <c r="H520" s="76">
        <v>85890</v>
      </c>
      <c r="I520" s="76">
        <v>49455</v>
      </c>
      <c r="J520" s="79" t="e">
        <v>#VALUE!</v>
      </c>
      <c r="K520" s="76" t="e">
        <v>#N/A</v>
      </c>
      <c r="L520" s="83" t="e">
        <v>#N/A</v>
      </c>
      <c r="M520" s="76">
        <v>131775</v>
      </c>
      <c r="N520" s="76">
        <v>83565</v>
      </c>
      <c r="O520" s="81">
        <v>150465</v>
      </c>
      <c r="P520" s="52" t="e">
        <v>#N/A</v>
      </c>
      <c r="Q520" s="84" t="e">
        <f>IF('1 Implementation Details'!$B$15="yes",K520*1.5,K520)</f>
        <v>#N/A</v>
      </c>
      <c r="R520" s="85" t="e">
        <f>IF('1 Implementation Details'!$B$15="yes",L520*1.5,L520)</f>
        <v>#N/A</v>
      </c>
    </row>
    <row r="521" spans="1:18" ht="14.4">
      <c r="A521" s="75" t="s">
        <v>736</v>
      </c>
      <c r="B521" s="76">
        <v>96255</v>
      </c>
      <c r="C521" s="76">
        <v>98295</v>
      </c>
      <c r="D521" s="76">
        <v>102240</v>
      </c>
      <c r="E521" s="76">
        <v>103110</v>
      </c>
      <c r="F521" s="76">
        <v>100485</v>
      </c>
      <c r="G521" s="76">
        <v>104040</v>
      </c>
      <c r="H521" s="76">
        <v>102150</v>
      </c>
      <c r="I521" s="76">
        <v>54210</v>
      </c>
      <c r="J521" s="82">
        <v>26.34</v>
      </c>
      <c r="K521" s="76">
        <v>48570</v>
      </c>
      <c r="L521" s="83">
        <v>23.35</v>
      </c>
      <c r="M521" s="76">
        <v>116775</v>
      </c>
      <c r="N521" s="76">
        <v>67305</v>
      </c>
      <c r="O521" s="81">
        <v>163485</v>
      </c>
      <c r="P521" s="52">
        <v>23.35</v>
      </c>
      <c r="Q521" s="84">
        <f>IF('1 Implementation Details'!$B$15="yes",K521*1.5,K521)</f>
        <v>48570</v>
      </c>
      <c r="R521" s="85">
        <f>IF('1 Implementation Details'!$B$15="yes",L521*1.5,L521)</f>
        <v>23.35</v>
      </c>
    </row>
    <row r="522" spans="1:18" ht="14.4">
      <c r="A522" s="75" t="s">
        <v>737</v>
      </c>
      <c r="B522" s="76">
        <v>83445</v>
      </c>
      <c r="C522" s="76">
        <v>85545</v>
      </c>
      <c r="D522" s="76">
        <v>86205</v>
      </c>
      <c r="E522" s="76">
        <v>87765</v>
      </c>
      <c r="F522" s="77">
        <v>83430</v>
      </c>
      <c r="G522" s="79" t="e">
        <v>#N/A</v>
      </c>
      <c r="H522" s="76">
        <v>87795</v>
      </c>
      <c r="I522" s="76">
        <v>45600</v>
      </c>
      <c r="J522" s="78">
        <v>34.695</v>
      </c>
      <c r="K522" s="79" t="e">
        <v>#N/A</v>
      </c>
      <c r="L522" s="80" t="e">
        <v>#N/A</v>
      </c>
      <c r="M522" s="76">
        <v>82380</v>
      </c>
      <c r="N522" s="76">
        <v>75870</v>
      </c>
      <c r="O522" s="81">
        <v>118995</v>
      </c>
      <c r="P522" s="1" t="e">
        <v>#N/A</v>
      </c>
      <c r="Q522" s="1" t="e">
        <f>IF('1 Implementation Details'!$B$15="yes",K522*1.5,K522)</f>
        <v>#N/A</v>
      </c>
      <c r="R522" s="54" t="e">
        <f>IF('1 Implementation Details'!$B$15="yes",L522*1.5,L522)</f>
        <v>#N/A</v>
      </c>
    </row>
    <row r="523" spans="1:18" ht="14.4">
      <c r="A523" s="75" t="s">
        <v>738</v>
      </c>
      <c r="B523" s="76" t="e">
        <v>#N/A</v>
      </c>
      <c r="C523" s="76">
        <v>91410</v>
      </c>
      <c r="D523" s="76">
        <v>84420</v>
      </c>
      <c r="E523" s="76">
        <v>86430</v>
      </c>
      <c r="F523" s="77">
        <v>81855</v>
      </c>
      <c r="G523" s="79" t="e">
        <v>#N/A</v>
      </c>
      <c r="H523" s="76" t="e">
        <v>#N/A</v>
      </c>
      <c r="I523" s="76">
        <v>45060</v>
      </c>
      <c r="J523" s="75">
        <v>18.600000000000001</v>
      </c>
      <c r="K523" s="77">
        <v>44790</v>
      </c>
      <c r="L523" s="80">
        <v>21.53</v>
      </c>
      <c r="M523" s="76">
        <v>120180</v>
      </c>
      <c r="N523" s="76">
        <v>83130</v>
      </c>
      <c r="O523" s="81">
        <v>129885</v>
      </c>
      <c r="P523" s="1">
        <v>21.53</v>
      </c>
      <c r="Q523" s="84">
        <f>IF('1 Implementation Details'!$B$15="yes",K523*1.5,K523)</f>
        <v>44790</v>
      </c>
      <c r="R523" s="54">
        <f>IF('1 Implementation Details'!$B$15="yes",L523*1.5,L523)</f>
        <v>21.53</v>
      </c>
    </row>
    <row r="524" spans="1:18" ht="14.4">
      <c r="A524" s="75" t="s">
        <v>739</v>
      </c>
      <c r="B524" s="76">
        <v>83850</v>
      </c>
      <c r="C524" s="76">
        <v>82620</v>
      </c>
      <c r="D524" s="76">
        <v>85530</v>
      </c>
      <c r="E524" s="76">
        <v>87570</v>
      </c>
      <c r="F524" s="77">
        <v>91035</v>
      </c>
      <c r="G524" s="76">
        <v>85215</v>
      </c>
      <c r="H524" s="76">
        <v>91440</v>
      </c>
      <c r="I524" s="76">
        <v>47640</v>
      </c>
      <c r="J524" s="78">
        <v>24.465</v>
      </c>
      <c r="K524" s="77">
        <v>37020</v>
      </c>
      <c r="L524" s="80">
        <v>17.8</v>
      </c>
      <c r="M524" s="76">
        <v>98565</v>
      </c>
      <c r="N524" s="76">
        <v>92910</v>
      </c>
      <c r="O524" s="81">
        <v>141630</v>
      </c>
      <c r="P524" s="1">
        <v>17.8</v>
      </c>
      <c r="Q524" s="84">
        <f>IF('1 Implementation Details'!$B$15="yes",K524*1.5,K524)</f>
        <v>37020</v>
      </c>
      <c r="R524" s="54">
        <f>IF('1 Implementation Details'!$B$15="yes",L524*1.5,L524)</f>
        <v>17.8</v>
      </c>
    </row>
    <row r="525" spans="1:18" ht="14.4">
      <c r="A525" s="75" t="s">
        <v>740</v>
      </c>
      <c r="B525" s="76" t="e">
        <v>#N/A</v>
      </c>
      <c r="C525" s="76">
        <v>101865</v>
      </c>
      <c r="D525" s="76">
        <v>109155</v>
      </c>
      <c r="E525" s="76">
        <v>107610</v>
      </c>
      <c r="F525" s="77">
        <v>109245</v>
      </c>
      <c r="G525" s="79" t="e">
        <v>#N/A</v>
      </c>
      <c r="H525" s="76" t="e">
        <v>#N/A</v>
      </c>
      <c r="I525" s="76">
        <v>47475</v>
      </c>
      <c r="J525" s="78" t="e">
        <v>#VALUE!</v>
      </c>
      <c r="K525" s="76" t="e">
        <v>#N/A</v>
      </c>
      <c r="L525" s="88" t="e">
        <v>#N/A</v>
      </c>
      <c r="M525" s="79" t="e">
        <v>#N/A</v>
      </c>
      <c r="N525" s="76">
        <v>95805</v>
      </c>
      <c r="O525" s="81">
        <v>142380</v>
      </c>
      <c r="P525" s="1" t="e">
        <v>#N/A</v>
      </c>
      <c r="Q525" s="84" t="e">
        <f>IF('1 Implementation Details'!$B$15="yes",K525*1.5,K525)</f>
        <v>#N/A</v>
      </c>
      <c r="R525" s="54" t="e">
        <f>IF('1 Implementation Details'!$B$15="yes",L525*1.5,L525)</f>
        <v>#N/A</v>
      </c>
    </row>
    <row r="526" spans="1:18" ht="14.4">
      <c r="A526" s="75" t="s">
        <v>741</v>
      </c>
      <c r="B526" s="76">
        <v>70575</v>
      </c>
      <c r="C526" s="76">
        <v>79350</v>
      </c>
      <c r="D526" s="76">
        <v>79380</v>
      </c>
      <c r="E526" s="76">
        <v>81690</v>
      </c>
      <c r="F526" s="77">
        <v>73260</v>
      </c>
      <c r="G526" s="79">
        <v>74040</v>
      </c>
      <c r="H526" s="76">
        <v>79440</v>
      </c>
      <c r="I526" s="76">
        <v>43515</v>
      </c>
      <c r="J526" s="78">
        <v>23.895</v>
      </c>
      <c r="K526" s="77">
        <v>39650</v>
      </c>
      <c r="L526" s="80">
        <v>19.059999999999999</v>
      </c>
      <c r="M526" s="76">
        <v>92040</v>
      </c>
      <c r="N526" s="76">
        <v>94155</v>
      </c>
      <c r="O526" s="81">
        <v>127500</v>
      </c>
      <c r="P526" s="1">
        <v>19.059999999999999</v>
      </c>
      <c r="Q526" s="84">
        <f>IF('1 Implementation Details'!$B$15="yes",K526*1.5,K526)</f>
        <v>39650</v>
      </c>
      <c r="R526" s="54">
        <f>IF('1 Implementation Details'!$B$15="yes",L526*1.5,L526)</f>
        <v>19.059999999999999</v>
      </c>
    </row>
    <row r="527" spans="1:18" ht="14.4">
      <c r="A527" s="75" t="s">
        <v>742</v>
      </c>
      <c r="B527" s="76" t="e">
        <v>#N/A</v>
      </c>
      <c r="C527" s="76" t="e">
        <v>#N/A</v>
      </c>
      <c r="D527" s="76" t="e">
        <v>#N/A</v>
      </c>
      <c r="E527" s="76" t="e">
        <v>#N/A</v>
      </c>
      <c r="F527" s="76" t="e">
        <v>#N/A</v>
      </c>
      <c r="G527" s="76" t="e">
        <v>#N/A</v>
      </c>
      <c r="H527" s="76" t="e">
        <v>#N/A</v>
      </c>
      <c r="I527" s="76">
        <v>53025</v>
      </c>
      <c r="J527" s="79" t="e">
        <v>#N/A</v>
      </c>
      <c r="K527" s="79" t="e">
        <v>#N/A</v>
      </c>
      <c r="L527" s="86" t="e">
        <v>#N/A</v>
      </c>
      <c r="M527" s="76">
        <v>113640</v>
      </c>
      <c r="N527" s="76" t="e">
        <v>#N/A</v>
      </c>
      <c r="O527" s="81" t="e">
        <v>#N/A</v>
      </c>
      <c r="P527" s="84" t="e">
        <v>#N/A</v>
      </c>
      <c r="Q527" s="1" t="e">
        <f>IF('1 Implementation Details'!$B$15="yes",K527*1.5,K527)</f>
        <v>#N/A</v>
      </c>
      <c r="R527" s="87" t="e">
        <f>IF('1 Implementation Details'!$B$15="yes",L527*1.5,L527)</f>
        <v>#N/A</v>
      </c>
    </row>
    <row r="528" spans="1:18" ht="14.4">
      <c r="A528" s="75" t="s">
        <v>743</v>
      </c>
      <c r="B528" s="76">
        <v>82860</v>
      </c>
      <c r="C528" s="76">
        <v>80925</v>
      </c>
      <c r="D528" s="76">
        <v>78855</v>
      </c>
      <c r="E528" s="76">
        <v>83175</v>
      </c>
      <c r="F528" s="76">
        <v>78465</v>
      </c>
      <c r="G528" s="76">
        <v>83670</v>
      </c>
      <c r="H528" s="76">
        <v>83310</v>
      </c>
      <c r="I528" s="76">
        <v>39480</v>
      </c>
      <c r="J528" s="82">
        <v>21.405000000000001</v>
      </c>
      <c r="K528" s="76">
        <v>38330</v>
      </c>
      <c r="L528" s="83">
        <v>18.43</v>
      </c>
      <c r="M528" s="76">
        <v>97005</v>
      </c>
      <c r="N528" s="76">
        <v>87855</v>
      </c>
      <c r="O528" s="81">
        <v>133530</v>
      </c>
      <c r="P528" s="52">
        <v>18.43</v>
      </c>
      <c r="Q528" s="84">
        <f>IF('1 Implementation Details'!$B$15="yes",K528*1.5,K528)</f>
        <v>38330</v>
      </c>
      <c r="R528" s="85">
        <f>IF('1 Implementation Details'!$B$15="yes",L528*1.5,L528)</f>
        <v>18.43</v>
      </c>
    </row>
    <row r="529" spans="1:18" ht="13.2">
      <c r="A529" s="1" t="s">
        <v>744</v>
      </c>
      <c r="B529" s="1">
        <v>118470</v>
      </c>
      <c r="C529" s="1">
        <v>122910</v>
      </c>
      <c r="D529" s="1">
        <v>119745</v>
      </c>
      <c r="E529" s="1">
        <v>125745</v>
      </c>
      <c r="F529" s="1">
        <v>116475</v>
      </c>
      <c r="G529" s="1">
        <v>128010</v>
      </c>
      <c r="H529" s="1">
        <v>123705</v>
      </c>
      <c r="I529" s="1">
        <v>63240</v>
      </c>
      <c r="J529" s="1">
        <v>36.914999999999999</v>
      </c>
      <c r="K529" s="84">
        <v>54640</v>
      </c>
      <c r="L529" s="1">
        <v>26.27</v>
      </c>
      <c r="M529" s="1">
        <v>117000</v>
      </c>
      <c r="N529" s="1">
        <v>105120</v>
      </c>
      <c r="O529" s="1">
        <v>178305</v>
      </c>
      <c r="P529" s="1">
        <v>26.27</v>
      </c>
      <c r="Q529" s="84">
        <f>IF('1 Implementation Details'!$B$15="yes",K529*1.5,K529)</f>
        <v>54640</v>
      </c>
      <c r="R529" s="54">
        <f>IF('1 Implementation Details'!$B$15="yes",L529*1.5,L529)</f>
        <v>26.27</v>
      </c>
    </row>
    <row r="530" spans="1:18" ht="14.4">
      <c r="A530" s="75" t="s">
        <v>745</v>
      </c>
      <c r="B530" s="76">
        <v>119250</v>
      </c>
      <c r="C530" s="76">
        <v>124830</v>
      </c>
      <c r="D530" s="76">
        <v>128535</v>
      </c>
      <c r="E530" s="76">
        <v>128565</v>
      </c>
      <c r="F530" s="76">
        <v>119550</v>
      </c>
      <c r="G530" s="76">
        <v>125445</v>
      </c>
      <c r="H530" s="76">
        <v>125205</v>
      </c>
      <c r="I530" s="76">
        <v>66540</v>
      </c>
      <c r="J530" s="82">
        <v>35.79</v>
      </c>
      <c r="K530" s="76" t="e">
        <v>#N/A</v>
      </c>
      <c r="L530" s="83" t="e">
        <v>#N/A</v>
      </c>
      <c r="M530" s="76">
        <v>135225</v>
      </c>
      <c r="N530" s="76">
        <v>128640</v>
      </c>
      <c r="O530" s="81">
        <v>212640</v>
      </c>
      <c r="P530" s="52" t="e">
        <v>#N/A</v>
      </c>
      <c r="Q530" s="84" t="e">
        <f>IF('1 Implementation Details'!$B$15="yes",K530*1.5,K530)</f>
        <v>#N/A</v>
      </c>
      <c r="R530" s="85" t="e">
        <f>IF('1 Implementation Details'!$B$15="yes",L530*1.5,L530)</f>
        <v>#N/A</v>
      </c>
    </row>
    <row r="531" spans="1:18" ht="14.4">
      <c r="A531" s="75" t="s">
        <v>746</v>
      </c>
      <c r="B531" s="76">
        <v>118050</v>
      </c>
      <c r="C531" s="76">
        <v>110460</v>
      </c>
      <c r="D531" s="76">
        <v>111510</v>
      </c>
      <c r="E531" s="79">
        <v>117135</v>
      </c>
      <c r="F531" s="76">
        <v>118740</v>
      </c>
      <c r="G531" s="76">
        <v>92775</v>
      </c>
      <c r="H531" s="76">
        <v>108015</v>
      </c>
      <c r="I531" s="76">
        <v>46425</v>
      </c>
      <c r="J531" s="79" t="e">
        <v>#N/A</v>
      </c>
      <c r="K531" s="77">
        <v>43740</v>
      </c>
      <c r="L531" s="86">
        <v>21.03</v>
      </c>
      <c r="M531" s="76">
        <v>109545</v>
      </c>
      <c r="N531" s="76">
        <v>107610</v>
      </c>
      <c r="O531" s="81">
        <v>159600</v>
      </c>
      <c r="P531" s="84">
        <v>21.03</v>
      </c>
      <c r="Q531" s="84">
        <f>IF('1 Implementation Details'!$B$15="yes",K531*1.5,K531)</f>
        <v>43740</v>
      </c>
      <c r="R531" s="87">
        <f>IF('1 Implementation Details'!$B$15="yes",L531*1.5,L531)</f>
        <v>21.03</v>
      </c>
    </row>
    <row r="532" spans="1:18" ht="14.4">
      <c r="A532" s="75" t="s">
        <v>747</v>
      </c>
      <c r="B532" s="76">
        <v>92580</v>
      </c>
      <c r="C532" s="76">
        <v>100230</v>
      </c>
      <c r="D532" s="76">
        <v>100245</v>
      </c>
      <c r="E532" s="76">
        <v>108435</v>
      </c>
      <c r="F532" s="76">
        <v>97860</v>
      </c>
      <c r="G532" s="76">
        <v>96480</v>
      </c>
      <c r="H532" s="76">
        <v>104910</v>
      </c>
      <c r="I532" s="76">
        <v>46215</v>
      </c>
      <c r="J532" s="82">
        <v>27.105</v>
      </c>
      <c r="K532" s="77">
        <v>45450</v>
      </c>
      <c r="L532" s="86">
        <v>21.85</v>
      </c>
      <c r="M532" s="76">
        <v>101760</v>
      </c>
      <c r="N532" s="76">
        <v>88125</v>
      </c>
      <c r="O532" s="81">
        <v>139905</v>
      </c>
      <c r="P532" s="84">
        <v>21.85</v>
      </c>
      <c r="Q532" s="84">
        <f>IF('1 Implementation Details'!$B$15="yes",K532*1.5,K532)</f>
        <v>45450</v>
      </c>
      <c r="R532" s="87">
        <f>IF('1 Implementation Details'!$B$15="yes",L532*1.5,L532)</f>
        <v>21.85</v>
      </c>
    </row>
    <row r="533" spans="1:18" ht="14.4">
      <c r="A533" s="75" t="s">
        <v>748</v>
      </c>
      <c r="B533" s="76">
        <v>137400</v>
      </c>
      <c r="C533" s="76">
        <v>139935</v>
      </c>
      <c r="D533" s="76" t="e">
        <v>#N/A</v>
      </c>
      <c r="E533" s="76">
        <v>144390</v>
      </c>
      <c r="F533" s="76">
        <v>137760</v>
      </c>
      <c r="G533" s="79" t="e">
        <v>#N/A</v>
      </c>
      <c r="H533" s="76">
        <v>139140</v>
      </c>
      <c r="I533" s="76">
        <v>62685</v>
      </c>
      <c r="J533" s="82">
        <v>45.314999999999998</v>
      </c>
      <c r="K533" s="77">
        <v>48540</v>
      </c>
      <c r="L533" s="86">
        <v>23.34</v>
      </c>
      <c r="M533" s="76">
        <v>125610</v>
      </c>
      <c r="N533" s="76" t="e">
        <v>#N/A</v>
      </c>
      <c r="O533" s="81">
        <v>205200</v>
      </c>
      <c r="P533" s="84">
        <v>23.34</v>
      </c>
      <c r="Q533" s="84">
        <f>IF('1 Implementation Details'!$B$15="yes",K533*1.5,K533)</f>
        <v>48540</v>
      </c>
      <c r="R533" s="87">
        <f>IF('1 Implementation Details'!$B$15="yes",L533*1.5,L533)</f>
        <v>23.34</v>
      </c>
    </row>
    <row r="534" spans="1:18" ht="14.4">
      <c r="A534" s="75" t="s">
        <v>749</v>
      </c>
      <c r="B534" s="76">
        <v>76590</v>
      </c>
      <c r="C534" s="76">
        <v>83415</v>
      </c>
      <c r="D534" s="76">
        <v>84240</v>
      </c>
      <c r="E534" s="76">
        <v>78585</v>
      </c>
      <c r="F534" s="76" t="e">
        <v>#N/A</v>
      </c>
      <c r="G534" s="76" t="e">
        <v>#N/A</v>
      </c>
      <c r="H534" s="76">
        <v>77130</v>
      </c>
      <c r="I534" s="76">
        <v>47790</v>
      </c>
      <c r="J534" s="82">
        <v>32.924999999999997</v>
      </c>
      <c r="K534" s="76">
        <v>38700</v>
      </c>
      <c r="L534" s="83">
        <v>18.61</v>
      </c>
      <c r="M534" s="76">
        <v>54600</v>
      </c>
      <c r="N534" s="76">
        <v>72750</v>
      </c>
      <c r="O534" s="81">
        <v>131430</v>
      </c>
      <c r="P534" s="52">
        <v>18.61</v>
      </c>
      <c r="Q534" s="84">
        <f>IF('1 Implementation Details'!$B$15="yes",K534*1.5,K534)</f>
        <v>38700</v>
      </c>
      <c r="R534" s="85">
        <f>IF('1 Implementation Details'!$B$15="yes",L534*1.5,L534)</f>
        <v>18.61</v>
      </c>
    </row>
  </sheetData>
  <autoFilter ref="A2:Z534" xr:uid="{00000000-0009-0000-0000-000007000000}">
    <sortState xmlns:xlrd2="http://schemas.microsoft.com/office/spreadsheetml/2017/richdata2" ref="A2:Z534">
      <sortCondition ref="A2:A534"/>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E27"/>
  <sheetViews>
    <sheetView workbookViewId="0">
      <selection sqref="A1:E1048576"/>
    </sheetView>
  </sheetViews>
  <sheetFormatPr defaultColWidth="12.6640625" defaultRowHeight="15.75" customHeight="1"/>
  <sheetData>
    <row r="1" spans="1:5">
      <c r="A1" s="92" t="s">
        <v>750</v>
      </c>
      <c r="B1" s="92" t="s">
        <v>41</v>
      </c>
      <c r="C1" s="92" t="s">
        <v>751</v>
      </c>
    </row>
    <row r="2" spans="1:5">
      <c r="A2" s="92" t="s">
        <v>43</v>
      </c>
      <c r="B2" s="92" t="s">
        <v>42</v>
      </c>
      <c r="C2" s="93">
        <v>1.1399999999999999</v>
      </c>
      <c r="E2" s="1" t="s">
        <v>752</v>
      </c>
    </row>
    <row r="3" spans="1:5">
      <c r="A3" s="93">
        <v>1</v>
      </c>
      <c r="B3" s="92" t="s">
        <v>42</v>
      </c>
      <c r="C3" s="93">
        <v>1.1399999999999999</v>
      </c>
    </row>
    <row r="4" spans="1:5">
      <c r="A4" s="93">
        <v>2</v>
      </c>
      <c r="B4" s="92" t="s">
        <v>42</v>
      </c>
      <c r="C4" s="93">
        <v>1.03</v>
      </c>
    </row>
    <row r="5" spans="1:5">
      <c r="A5" s="93">
        <v>3</v>
      </c>
      <c r="B5" s="92" t="s">
        <v>42</v>
      </c>
      <c r="C5" s="93">
        <v>0.89</v>
      </c>
    </row>
    <row r="6" spans="1:5">
      <c r="A6" s="93">
        <v>4</v>
      </c>
      <c r="B6" s="92" t="s">
        <v>42</v>
      </c>
      <c r="C6" s="93">
        <v>0.52</v>
      </c>
    </row>
    <row r="7" spans="1:5">
      <c r="A7" s="93">
        <v>5</v>
      </c>
      <c r="B7" s="92" t="s">
        <v>42</v>
      </c>
      <c r="C7" s="93">
        <v>0.56000000000000005</v>
      </c>
    </row>
    <row r="8" spans="1:5">
      <c r="A8" s="93">
        <v>6</v>
      </c>
      <c r="B8" s="92" t="s">
        <v>42</v>
      </c>
      <c r="C8" s="93">
        <v>0.41</v>
      </c>
    </row>
    <row r="9" spans="1:5">
      <c r="A9" s="93">
        <v>7</v>
      </c>
      <c r="B9" s="92" t="s">
        <v>42</v>
      </c>
      <c r="C9" s="93">
        <v>0.3</v>
      </c>
    </row>
    <row r="10" spans="1:5">
      <c r="A10" s="93">
        <v>8</v>
      </c>
      <c r="B10" s="92" t="s">
        <v>42</v>
      </c>
      <c r="C10" s="93">
        <v>0.32</v>
      </c>
    </row>
    <row r="11" spans="1:5">
      <c r="A11" s="93">
        <v>9</v>
      </c>
      <c r="B11" s="92" t="s">
        <v>42</v>
      </c>
      <c r="C11" s="93">
        <v>0.22</v>
      </c>
    </row>
    <row r="12" spans="1:5">
      <c r="A12" s="93">
        <v>10</v>
      </c>
      <c r="B12" s="92" t="s">
        <v>42</v>
      </c>
      <c r="C12" s="93">
        <v>0.25</v>
      </c>
    </row>
    <row r="13" spans="1:5">
      <c r="A13" s="93">
        <v>11</v>
      </c>
      <c r="B13" s="92" t="s">
        <v>42</v>
      </c>
      <c r="C13" s="93">
        <v>0.14000000000000001</v>
      </c>
    </row>
    <row r="14" spans="1:5">
      <c r="A14" s="93">
        <v>12</v>
      </c>
      <c r="B14" s="92" t="s">
        <v>42</v>
      </c>
      <c r="C14" s="93">
        <v>0.01</v>
      </c>
    </row>
    <row r="15" spans="1:5">
      <c r="A15" s="92" t="s">
        <v>43</v>
      </c>
      <c r="B15" s="92" t="s">
        <v>753</v>
      </c>
      <c r="C15" s="93">
        <v>1.52</v>
      </c>
    </row>
    <row r="16" spans="1:5">
      <c r="A16" s="93">
        <v>1</v>
      </c>
      <c r="B16" s="92" t="s">
        <v>753</v>
      </c>
      <c r="C16" s="93">
        <v>1.52</v>
      </c>
    </row>
    <row r="17" spans="1:3">
      <c r="A17" s="93">
        <v>2</v>
      </c>
      <c r="B17" s="92" t="s">
        <v>753</v>
      </c>
      <c r="C17" s="93">
        <v>0.97</v>
      </c>
    </row>
    <row r="18" spans="1:3">
      <c r="A18" s="93">
        <v>3</v>
      </c>
      <c r="B18" s="92" t="s">
        <v>753</v>
      </c>
      <c r="C18" s="93">
        <v>0.6</v>
      </c>
    </row>
    <row r="19" spans="1:3">
      <c r="A19" s="93">
        <v>4</v>
      </c>
      <c r="B19" s="92" t="s">
        <v>753</v>
      </c>
      <c r="C19" s="93">
        <v>0.36</v>
      </c>
    </row>
    <row r="20" spans="1:3">
      <c r="A20" s="93">
        <v>5</v>
      </c>
      <c r="B20" s="92" t="s">
        <v>753</v>
      </c>
      <c r="C20" s="93">
        <v>0.4</v>
      </c>
    </row>
    <row r="21" spans="1:3">
      <c r="A21" s="93">
        <v>6</v>
      </c>
      <c r="B21" s="92" t="s">
        <v>753</v>
      </c>
      <c r="C21" s="93">
        <v>0.32</v>
      </c>
    </row>
    <row r="22" spans="1:3">
      <c r="A22" s="93">
        <v>7</v>
      </c>
      <c r="B22" s="92" t="s">
        <v>753</v>
      </c>
      <c r="C22" s="93">
        <v>0.23</v>
      </c>
    </row>
    <row r="23" spans="1:3">
      <c r="A23" s="93">
        <v>8</v>
      </c>
      <c r="B23" s="92" t="s">
        <v>753</v>
      </c>
      <c r="C23" s="93">
        <v>0.26</v>
      </c>
    </row>
    <row r="24" spans="1:3">
      <c r="A24" s="93">
        <v>9</v>
      </c>
      <c r="B24" s="92" t="s">
        <v>753</v>
      </c>
      <c r="C24" s="93">
        <v>0.24</v>
      </c>
    </row>
    <row r="25" spans="1:3">
      <c r="A25" s="93">
        <v>10</v>
      </c>
      <c r="B25" s="92" t="s">
        <v>753</v>
      </c>
      <c r="C25" s="93">
        <v>0.19</v>
      </c>
    </row>
    <row r="26" spans="1:3">
      <c r="A26" s="93">
        <v>11</v>
      </c>
      <c r="B26" s="92" t="s">
        <v>753</v>
      </c>
      <c r="C26" s="93">
        <v>0.19</v>
      </c>
    </row>
    <row r="27" spans="1:3">
      <c r="A27" s="93">
        <v>12</v>
      </c>
      <c r="B27" s="92" t="s">
        <v>753</v>
      </c>
      <c r="C27" s="93">
        <v>0.06</v>
      </c>
    </row>
  </sheetData>
  <dataValidations count="1">
    <dataValidation errorStyle="warning" allowBlank="1" showInputMessage="1" showErrorMessage="1" errorTitle="WARNING" error="Editing this cell may compromise the functionality of the cost tool." sqref="A1:E1048576" xr:uid="{0A8D2EF8-2431-4A39-9835-A9E73EF58172}"/>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Guide</vt:lpstr>
      <vt:lpstr>1 Implementation Details</vt:lpstr>
      <vt:lpstr>2 Define and Price Ingredients</vt:lpstr>
      <vt:lpstr>3 Outputs - Summary Costs</vt:lpstr>
      <vt:lpstr>3 Outputs - Cost Metrics</vt:lpstr>
      <vt:lpstr>3 Outputs - Cost Planning Scena</vt:lpstr>
      <vt:lpstr>Price Table</vt:lpstr>
      <vt:lpstr>Local Prices</vt:lpstr>
      <vt:lpstr>Effect Sizes</vt:lpstr>
      <vt:lpstr>Drop Downs</vt:lpstr>
      <vt:lpstr>Background Calculations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Luke Kohlmoos</dc:creator>
  <cp:lastModifiedBy>Luke Kohlmoos</cp:lastModifiedBy>
  <dcterms:created xsi:type="dcterms:W3CDTF">2025-07-21T17:43:31Z</dcterms:created>
  <dcterms:modified xsi:type="dcterms:W3CDTF">2025-11-17T12:42:47Z</dcterms:modified>
</cp:coreProperties>
</file>